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0355" windowHeight="8790" tabRatio="936" activeTab="21"/>
  </bookViews>
  <sheets>
    <sheet name="10.01" sheetId="11" r:id="rId1"/>
    <sheet name="11.01" sheetId="42" r:id="rId2"/>
    <sheet name="12.01" sheetId="47" r:id="rId3"/>
    <sheet name="13.01" sheetId="5" r:id="rId4"/>
    <sheet name="14.01" sheetId="31" r:id="rId5"/>
    <sheet name="17.01" sheetId="1" r:id="rId6"/>
    <sheet name="18.01" sheetId="27" r:id="rId7"/>
    <sheet name="21.01" sheetId="4" r:id="rId8"/>
    <sheet name="24.01" sheetId="2" r:id="rId9"/>
    <sheet name="02.12" sheetId="6" r:id="rId10"/>
    <sheet name="03.12" sheetId="43" r:id="rId11"/>
    <sheet name="06.12" sheetId="30" r:id="rId12"/>
    <sheet name="07.12" sheetId="8" r:id="rId13"/>
    <sheet name="08.12" sheetId="29" r:id="rId14"/>
    <sheet name="09.12" sheetId="13" r:id="rId15"/>
    <sheet name="23.12" sheetId="3" r:id="rId16"/>
    <sheet name="28.12" sheetId="10" r:id="rId17"/>
    <sheet name="15.11" sheetId="9" r:id="rId18"/>
    <sheet name="18.11" sheetId="44" r:id="rId19"/>
    <sheet name="19.11" sheetId="7" r:id="rId20"/>
    <sheet name="21.10" sheetId="26" r:id="rId21"/>
    <sheet name="накоп." sheetId="18" r:id="rId22"/>
    <sheet name="29.04" sheetId="45" r:id="rId23"/>
    <sheet name="30.04" sheetId="46" r:id="rId24"/>
  </sheets>
  <externalReferences>
    <externalReference r:id="rId25"/>
    <externalReference r:id="rId26"/>
  </externalReferences>
  <calcPr calcId="114210"/>
</workbook>
</file>

<file path=xl/calcChain.xml><?xml version="1.0" encoding="utf-8"?>
<calcChain xmlns="http://schemas.openxmlformats.org/spreadsheetml/2006/main">
  <c r="D19" i="18"/>
  <c r="G19"/>
  <c r="H19"/>
  <c r="J19"/>
  <c r="N19"/>
  <c r="K19"/>
  <c r="P19"/>
  <c r="M19"/>
  <c r="D102"/>
  <c r="D105"/>
  <c r="C21" i="27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V21"/>
  <c r="V23"/>
  <c r="W21"/>
  <c r="W23"/>
  <c r="X23"/>
  <c r="C21" i="11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V23"/>
  <c r="C21" i="42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V21"/>
  <c r="V23"/>
  <c r="W23"/>
  <c r="X23"/>
  <c r="C21" i="47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V21"/>
  <c r="V23"/>
  <c r="W21"/>
  <c r="W23"/>
  <c r="X23"/>
  <c r="Z23"/>
  <c r="C21" i="5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W23"/>
  <c r="X23"/>
  <c r="Y23" i="31"/>
  <c r="X23" i="1"/>
  <c r="Z23" i="27"/>
  <c r="C21" i="4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23"/>
  <c r="S21"/>
  <c r="S23"/>
  <c r="T21"/>
  <c r="T23"/>
  <c r="U21"/>
  <c r="U23"/>
  <c r="V21"/>
  <c r="V23"/>
  <c r="W21"/>
  <c r="W23"/>
  <c r="X23"/>
  <c r="Y23"/>
  <c r="C22" i="2"/>
  <c r="C24"/>
  <c r="D22"/>
  <c r="D24"/>
  <c r="E22"/>
  <c r="E24"/>
  <c r="F22"/>
  <c r="F24"/>
  <c r="G22"/>
  <c r="G24"/>
  <c r="H22"/>
  <c r="H24"/>
  <c r="I22"/>
  <c r="I24"/>
  <c r="J22"/>
  <c r="J24"/>
  <c r="K22"/>
  <c r="K24"/>
  <c r="L22"/>
  <c r="L24"/>
  <c r="M22"/>
  <c r="M24"/>
  <c r="N22"/>
  <c r="N24"/>
  <c r="O22"/>
  <c r="O24"/>
  <c r="P22"/>
  <c r="P24"/>
  <c r="Q22"/>
  <c r="Q24"/>
  <c r="R22"/>
  <c r="R24"/>
  <c r="S22"/>
  <c r="S24"/>
  <c r="T22"/>
  <c r="T24"/>
  <c r="U22"/>
  <c r="U24"/>
  <c r="V24"/>
  <c r="W24"/>
  <c r="D53" i="18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8"/>
  <c r="D17"/>
  <c r="D16"/>
  <c r="D15"/>
  <c r="D14"/>
  <c r="J101"/>
  <c r="J102"/>
  <c r="L96"/>
  <c r="U21" i="13"/>
  <c r="U19"/>
  <c r="U23"/>
  <c r="N21" i="30"/>
  <c r="N23"/>
  <c r="N19"/>
  <c r="O22" i="43"/>
  <c r="O20"/>
  <c r="R96" i="18"/>
  <c r="S96"/>
  <c r="T96"/>
  <c r="U96"/>
  <c r="V96"/>
  <c r="W96"/>
  <c r="X96"/>
  <c r="Y96"/>
  <c r="AB90"/>
  <c r="AB92"/>
  <c r="AB94"/>
  <c r="AA96"/>
  <c r="AB96"/>
  <c r="N14"/>
  <c r="P14"/>
  <c r="N15"/>
  <c r="P15"/>
  <c r="N16"/>
  <c r="P16"/>
  <c r="N17"/>
  <c r="P17"/>
  <c r="N18"/>
  <c r="P18"/>
  <c r="N20"/>
  <c r="P20"/>
  <c r="N21"/>
  <c r="P21"/>
  <c r="H21"/>
  <c r="J21"/>
  <c r="M21"/>
  <c r="N22"/>
  <c r="P22"/>
  <c r="N23"/>
  <c r="P23"/>
  <c r="N24"/>
  <c r="P24"/>
  <c r="N25"/>
  <c r="P25"/>
  <c r="N26"/>
  <c r="P26"/>
  <c r="N27"/>
  <c r="P27"/>
  <c r="N28"/>
  <c r="P28"/>
  <c r="N29"/>
  <c r="P29"/>
  <c r="N30"/>
  <c r="P30"/>
  <c r="N31"/>
  <c r="P31"/>
  <c r="N32"/>
  <c r="P32"/>
  <c r="N33"/>
  <c r="P33"/>
  <c r="N34"/>
  <c r="P34"/>
  <c r="N35"/>
  <c r="P35"/>
  <c r="N36"/>
  <c r="P36"/>
  <c r="N37"/>
  <c r="P37"/>
  <c r="N38"/>
  <c r="P38"/>
  <c r="N39"/>
  <c r="P39"/>
  <c r="N40"/>
  <c r="P40"/>
  <c r="N41"/>
  <c r="P41"/>
  <c r="N42"/>
  <c r="P42"/>
  <c r="N43"/>
  <c r="P43"/>
  <c r="N44"/>
  <c r="P44"/>
  <c r="N45"/>
  <c r="P45"/>
  <c r="N46"/>
  <c r="P46"/>
  <c r="N47"/>
  <c r="P47"/>
  <c r="N48"/>
  <c r="P48"/>
  <c r="N49"/>
  <c r="P49"/>
  <c r="N50"/>
  <c r="P50"/>
  <c r="N51"/>
  <c r="P51"/>
  <c r="N52"/>
  <c r="P52"/>
  <c r="N53"/>
  <c r="P53"/>
  <c r="N54"/>
  <c r="P54"/>
  <c r="N55"/>
  <c r="P55"/>
  <c r="N56"/>
  <c r="P56"/>
  <c r="N57"/>
  <c r="P57"/>
  <c r="N58"/>
  <c r="P58"/>
  <c r="N59"/>
  <c r="P59"/>
  <c r="N60"/>
  <c r="P60"/>
  <c r="N61"/>
  <c r="P61"/>
  <c r="N62"/>
  <c r="P62"/>
  <c r="N63"/>
  <c r="P63"/>
  <c r="N64"/>
  <c r="P64"/>
  <c r="N65"/>
  <c r="P65"/>
  <c r="N66"/>
  <c r="P66"/>
  <c r="N67"/>
  <c r="P67"/>
  <c r="N68"/>
  <c r="P68"/>
  <c r="N69"/>
  <c r="P69"/>
  <c r="N70"/>
  <c r="P70"/>
  <c r="N71"/>
  <c r="P71"/>
  <c r="H71"/>
  <c r="J71"/>
  <c r="M71"/>
  <c r="N72"/>
  <c r="P72"/>
  <c r="Z96"/>
  <c r="I19" i="42"/>
  <c r="Y21" i="6"/>
  <c r="Y23"/>
  <c r="G21"/>
  <c r="G23"/>
  <c r="L21"/>
  <c r="L23"/>
  <c r="Z21"/>
  <c r="Z23"/>
  <c r="M21"/>
  <c r="M23"/>
  <c r="C21"/>
  <c r="C23"/>
  <c r="D21"/>
  <c r="D23"/>
  <c r="E21"/>
  <c r="E23"/>
  <c r="F21"/>
  <c r="F23"/>
  <c r="H21"/>
  <c r="H23"/>
  <c r="I21"/>
  <c r="I23"/>
  <c r="J21"/>
  <c r="J23"/>
  <c r="K21"/>
  <c r="K23"/>
  <c r="N21"/>
  <c r="N23"/>
  <c r="O21"/>
  <c r="O23"/>
  <c r="P21"/>
  <c r="P23"/>
  <c r="Q21"/>
  <c r="Q23"/>
  <c r="R21"/>
  <c r="R23"/>
  <c r="S21"/>
  <c r="S23"/>
  <c r="T21"/>
  <c r="T23"/>
  <c r="U21"/>
  <c r="U23"/>
  <c r="V21"/>
  <c r="V23"/>
  <c r="W21"/>
  <c r="W23"/>
  <c r="X21"/>
  <c r="X23"/>
  <c r="AA21"/>
  <c r="AA23"/>
  <c r="O24" i="43"/>
  <c r="S22"/>
  <c r="S24"/>
  <c r="L22"/>
  <c r="L24"/>
  <c r="C22"/>
  <c r="C24"/>
  <c r="D22"/>
  <c r="D24"/>
  <c r="E22"/>
  <c r="E24"/>
  <c r="F22"/>
  <c r="F24"/>
  <c r="G22"/>
  <c r="G24"/>
  <c r="H22"/>
  <c r="H24"/>
  <c r="I22"/>
  <c r="I24"/>
  <c r="J22"/>
  <c r="J24"/>
  <c r="K22"/>
  <c r="K24"/>
  <c r="M22"/>
  <c r="M24"/>
  <c r="N22"/>
  <c r="N24"/>
  <c r="P22"/>
  <c r="P24"/>
  <c r="Q22"/>
  <c r="Q24"/>
  <c r="R22"/>
  <c r="R24"/>
  <c r="T22"/>
  <c r="T24"/>
  <c r="Q21" i="30"/>
  <c r="Q23"/>
  <c r="J21"/>
  <c r="J23"/>
  <c r="C21"/>
  <c r="C23"/>
  <c r="D21"/>
  <c r="D23"/>
  <c r="E21"/>
  <c r="E23"/>
  <c r="F21"/>
  <c r="F23"/>
  <c r="G21"/>
  <c r="G23"/>
  <c r="H21"/>
  <c r="H23"/>
  <c r="I21"/>
  <c r="I23"/>
  <c r="K21"/>
  <c r="K23"/>
  <c r="L21"/>
  <c r="L23"/>
  <c r="M21"/>
  <c r="M23"/>
  <c r="O21"/>
  <c r="O23"/>
  <c r="P21"/>
  <c r="P23"/>
  <c r="R21"/>
  <c r="R23"/>
  <c r="S21"/>
  <c r="S23"/>
  <c r="T21"/>
  <c r="T23"/>
  <c r="U21"/>
  <c r="U23"/>
  <c r="V23"/>
  <c r="D21" i="8"/>
  <c r="D23"/>
  <c r="R21"/>
  <c r="R23"/>
  <c r="X21"/>
  <c r="X23"/>
  <c r="Y21"/>
  <c r="Y23"/>
  <c r="P21"/>
  <c r="P23"/>
  <c r="C21"/>
  <c r="C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23"/>
  <c r="Q21"/>
  <c r="Q23"/>
  <c r="S21"/>
  <c r="S23"/>
  <c r="T21"/>
  <c r="T23"/>
  <c r="U21"/>
  <c r="U23"/>
  <c r="V21"/>
  <c r="V23"/>
  <c r="W21"/>
  <c r="W23"/>
  <c r="M21" i="29"/>
  <c r="M23"/>
  <c r="K21"/>
  <c r="K23"/>
  <c r="N21"/>
  <c r="N23"/>
  <c r="C21"/>
  <c r="C23"/>
  <c r="D21"/>
  <c r="D23"/>
  <c r="E21"/>
  <c r="E23"/>
  <c r="F21"/>
  <c r="F23"/>
  <c r="G21"/>
  <c r="G23"/>
  <c r="H21"/>
  <c r="H23"/>
  <c r="I21"/>
  <c r="I23"/>
  <c r="J21"/>
  <c r="J23"/>
  <c r="L21"/>
  <c r="L23"/>
  <c r="O21"/>
  <c r="O23"/>
  <c r="P21"/>
  <c r="P23"/>
  <c r="Q21"/>
  <c r="Q23"/>
  <c r="R21"/>
  <c r="R23"/>
  <c r="S21"/>
  <c r="S23"/>
  <c r="T21"/>
  <c r="T23"/>
  <c r="U21"/>
  <c r="U23"/>
  <c r="V21"/>
  <c r="V23"/>
  <c r="W21"/>
  <c r="W23"/>
  <c r="L21" i="13"/>
  <c r="L23"/>
  <c r="J21"/>
  <c r="J23"/>
  <c r="D21"/>
  <c r="D23"/>
  <c r="K21"/>
  <c r="K23"/>
  <c r="N21"/>
  <c r="N23"/>
  <c r="M21"/>
  <c r="M23"/>
  <c r="C21"/>
  <c r="C23"/>
  <c r="E21"/>
  <c r="E23"/>
  <c r="F21"/>
  <c r="F23"/>
  <c r="G21"/>
  <c r="G23"/>
  <c r="H21"/>
  <c r="H23"/>
  <c r="I21"/>
  <c r="I23"/>
  <c r="O21"/>
  <c r="O23"/>
  <c r="P21"/>
  <c r="P23"/>
  <c r="Q21"/>
  <c r="Q23"/>
  <c r="R21"/>
  <c r="R23"/>
  <c r="S21"/>
  <c r="S23"/>
  <c r="T21"/>
  <c r="T23"/>
  <c r="V21"/>
  <c r="V23"/>
  <c r="W21"/>
  <c r="W23"/>
  <c r="X21"/>
  <c r="X23"/>
  <c r="T21" i="31"/>
  <c r="T23"/>
  <c r="S21"/>
  <c r="S23"/>
  <c r="U21"/>
  <c r="U23"/>
  <c r="K21"/>
  <c r="K23"/>
  <c r="O21"/>
  <c r="O23"/>
  <c r="C21"/>
  <c r="C23"/>
  <c r="D21"/>
  <c r="D23"/>
  <c r="E21"/>
  <c r="E23"/>
  <c r="F21"/>
  <c r="F23"/>
  <c r="G21"/>
  <c r="G23"/>
  <c r="H21"/>
  <c r="H23"/>
  <c r="I21"/>
  <c r="I23"/>
  <c r="J21"/>
  <c r="J23"/>
  <c r="L21"/>
  <c r="L23"/>
  <c r="M21"/>
  <c r="M23"/>
  <c r="N21"/>
  <c r="N23"/>
  <c r="P21"/>
  <c r="P23"/>
  <c r="Q21"/>
  <c r="Q23"/>
  <c r="R21"/>
  <c r="R23"/>
  <c r="V21"/>
  <c r="V23"/>
  <c r="W21"/>
  <c r="W23"/>
  <c r="S21" i="3"/>
  <c r="S23"/>
  <c r="L21"/>
  <c r="L23"/>
  <c r="O21"/>
  <c r="O23"/>
  <c r="C21"/>
  <c r="C23"/>
  <c r="Y23"/>
  <c r="D21"/>
  <c r="D23"/>
  <c r="E21"/>
  <c r="E23"/>
  <c r="F21"/>
  <c r="F23"/>
  <c r="G21"/>
  <c r="G23"/>
  <c r="H21"/>
  <c r="H23"/>
  <c r="I21"/>
  <c r="I23"/>
  <c r="J21"/>
  <c r="J23"/>
  <c r="K21"/>
  <c r="K23"/>
  <c r="M21"/>
  <c r="M23"/>
  <c r="N21"/>
  <c r="N23"/>
  <c r="P21"/>
  <c r="P23"/>
  <c r="Q21"/>
  <c r="Q23"/>
  <c r="R21"/>
  <c r="R23"/>
  <c r="T21"/>
  <c r="T23"/>
  <c r="U21"/>
  <c r="U23"/>
  <c r="V21"/>
  <c r="V23"/>
  <c r="W21"/>
  <c r="W23"/>
  <c r="X21"/>
  <c r="X23"/>
  <c r="C21" i="1"/>
  <c r="C23"/>
  <c r="D21"/>
  <c r="D23"/>
  <c r="E21"/>
  <c r="E19"/>
  <c r="F21"/>
  <c r="F19"/>
  <c r="F23"/>
  <c r="G21"/>
  <c r="G19"/>
  <c r="H21"/>
  <c r="H19"/>
  <c r="I21"/>
  <c r="I23"/>
  <c r="J21"/>
  <c r="J23"/>
  <c r="K21"/>
  <c r="K23"/>
  <c r="L21"/>
  <c r="L23"/>
  <c r="M21"/>
  <c r="M23"/>
  <c r="N21"/>
  <c r="N23"/>
  <c r="O21"/>
  <c r="O23"/>
  <c r="P21"/>
  <c r="P23"/>
  <c r="Q21"/>
  <c r="Q23"/>
  <c r="R21"/>
  <c r="R19"/>
  <c r="S21"/>
  <c r="S19"/>
  <c r="T21"/>
  <c r="T23"/>
  <c r="U21"/>
  <c r="U23"/>
  <c r="V21"/>
  <c r="V19"/>
  <c r="P21" i="10"/>
  <c r="P23"/>
  <c r="N21"/>
  <c r="N23"/>
  <c r="C21"/>
  <c r="C23"/>
  <c r="D21"/>
  <c r="D23"/>
  <c r="E21"/>
  <c r="E23"/>
  <c r="F21"/>
  <c r="F23"/>
  <c r="G21"/>
  <c r="G23"/>
  <c r="H21"/>
  <c r="H23"/>
  <c r="I21"/>
  <c r="I23"/>
  <c r="J21"/>
  <c r="J23"/>
  <c r="K21"/>
  <c r="K23"/>
  <c r="L21"/>
  <c r="L23"/>
  <c r="M21"/>
  <c r="M23"/>
  <c r="O21"/>
  <c r="O23"/>
  <c r="Q21"/>
  <c r="Q23"/>
  <c r="R21"/>
  <c r="R23"/>
  <c r="S21"/>
  <c r="S23"/>
  <c r="T21"/>
  <c r="T23"/>
  <c r="U21"/>
  <c r="U23"/>
  <c r="V21"/>
  <c r="V23"/>
  <c r="W21"/>
  <c r="W23"/>
  <c r="X21"/>
  <c r="X23"/>
  <c r="G19" i="42"/>
  <c r="V22" i="43"/>
  <c r="V24"/>
  <c r="U22"/>
  <c r="U24"/>
  <c r="F20"/>
  <c r="U20"/>
  <c r="M20"/>
  <c r="J20"/>
  <c r="R20"/>
  <c r="T20"/>
  <c r="Q20"/>
  <c r="S20"/>
  <c r="E20"/>
  <c r="P20"/>
  <c r="N20"/>
  <c r="L20"/>
  <c r="G20"/>
  <c r="K20"/>
  <c r="I20"/>
  <c r="H20"/>
  <c r="C20"/>
  <c r="D20"/>
  <c r="Q21" i="7"/>
  <c r="AU41" i="18"/>
  <c r="H41"/>
  <c r="J41"/>
  <c r="M41"/>
  <c r="G41"/>
  <c r="G42"/>
  <c r="H42"/>
  <c r="J42"/>
  <c r="AU42"/>
  <c r="M19" i="1"/>
  <c r="K19"/>
  <c r="U19"/>
  <c r="O19"/>
  <c r="L19"/>
  <c r="N19"/>
  <c r="Q19"/>
  <c r="C19"/>
  <c r="D19"/>
  <c r="AB21" i="6"/>
  <c r="AB23"/>
  <c r="W21" i="7"/>
  <c r="W23"/>
  <c r="C21"/>
  <c r="C19"/>
  <c r="D21"/>
  <c r="D23"/>
  <c r="E21"/>
  <c r="E23"/>
  <c r="F21"/>
  <c r="F19"/>
  <c r="G21"/>
  <c r="G23"/>
  <c r="H21"/>
  <c r="H23"/>
  <c r="I21"/>
  <c r="I23"/>
  <c r="J21"/>
  <c r="J23"/>
  <c r="K21"/>
  <c r="K23"/>
  <c r="L21"/>
  <c r="L23"/>
  <c r="M21"/>
  <c r="M19"/>
  <c r="M23"/>
  <c r="N21"/>
  <c r="N23"/>
  <c r="O21"/>
  <c r="O23"/>
  <c r="P21"/>
  <c r="P23"/>
  <c r="Q23"/>
  <c r="R21"/>
  <c r="R23"/>
  <c r="S21"/>
  <c r="S23"/>
  <c r="T21"/>
  <c r="T23"/>
  <c r="U21"/>
  <c r="U23"/>
  <c r="V21"/>
  <c r="V19"/>
  <c r="X21"/>
  <c r="X23"/>
  <c r="V21" i="9"/>
  <c r="V19"/>
  <c r="U21"/>
  <c r="U23"/>
  <c r="C21"/>
  <c r="C23"/>
  <c r="D21"/>
  <c r="D23"/>
  <c r="E21"/>
  <c r="E23"/>
  <c r="F21"/>
  <c r="F23"/>
  <c r="G21"/>
  <c r="G23"/>
  <c r="H21"/>
  <c r="H23"/>
  <c r="I21"/>
  <c r="I19"/>
  <c r="J21"/>
  <c r="J23"/>
  <c r="K21"/>
  <c r="K23"/>
  <c r="L21"/>
  <c r="L23"/>
  <c r="M21"/>
  <c r="M23"/>
  <c r="N21"/>
  <c r="N23"/>
  <c r="O21"/>
  <c r="O23"/>
  <c r="P21"/>
  <c r="P23"/>
  <c r="Q21"/>
  <c r="Q19"/>
  <c r="R21"/>
  <c r="R23"/>
  <c r="S21"/>
  <c r="S23"/>
  <c r="T21"/>
  <c r="T19"/>
  <c r="C19" i="13"/>
  <c r="D19"/>
  <c r="F19"/>
  <c r="I19"/>
  <c r="M19"/>
  <c r="O19"/>
  <c r="P19"/>
  <c r="Q19"/>
  <c r="O19" i="10"/>
  <c r="S19"/>
  <c r="C19" i="11"/>
  <c r="E19"/>
  <c r="K19"/>
  <c r="L19"/>
  <c r="T19"/>
  <c r="C21" i="26"/>
  <c r="C19"/>
  <c r="D21"/>
  <c r="D23"/>
  <c r="E21"/>
  <c r="E19"/>
  <c r="F21"/>
  <c r="F19"/>
  <c r="F23"/>
  <c r="G21"/>
  <c r="G23"/>
  <c r="H21"/>
  <c r="H23"/>
  <c r="I21"/>
  <c r="I23"/>
  <c r="J21"/>
  <c r="J23"/>
  <c r="K21"/>
  <c r="K23"/>
  <c r="L21"/>
  <c r="L23"/>
  <c r="M21"/>
  <c r="M23"/>
  <c r="N21"/>
  <c r="N23"/>
  <c r="O21"/>
  <c r="O19"/>
  <c r="P21"/>
  <c r="P19"/>
  <c r="P23"/>
  <c r="Q21"/>
  <c r="R21"/>
  <c r="R23"/>
  <c r="S21"/>
  <c r="T21"/>
  <c r="T23"/>
  <c r="U21"/>
  <c r="V21"/>
  <c r="V23"/>
  <c r="W21"/>
  <c r="G19" i="29"/>
  <c r="H19"/>
  <c r="I19"/>
  <c r="L19"/>
  <c r="R19"/>
  <c r="T19"/>
  <c r="U19"/>
  <c r="Q19"/>
  <c r="J19"/>
  <c r="E19"/>
  <c r="V19"/>
  <c r="D19"/>
  <c r="L19" i="26"/>
  <c r="V19"/>
  <c r="T19"/>
  <c r="R19"/>
  <c r="J19"/>
  <c r="H19"/>
  <c r="S19" i="11"/>
  <c r="R19"/>
  <c r="N19"/>
  <c r="D19"/>
  <c r="W19" i="10"/>
  <c r="V19"/>
  <c r="J19"/>
  <c r="D19"/>
  <c r="X19" i="13"/>
  <c r="R19"/>
  <c r="E19"/>
  <c r="U19" i="9"/>
  <c r="S19"/>
  <c r="R19"/>
  <c r="P19"/>
  <c r="N19"/>
  <c r="L19"/>
  <c r="H19"/>
  <c r="G19"/>
  <c r="P19" i="7"/>
  <c r="L19"/>
  <c r="H19"/>
  <c r="U19"/>
  <c r="S19"/>
  <c r="Q19"/>
  <c r="K19"/>
  <c r="I19"/>
  <c r="G19"/>
  <c r="AB19" i="6"/>
  <c r="Z19"/>
  <c r="W19"/>
  <c r="V19"/>
  <c r="T19"/>
  <c r="Q19"/>
  <c r="P19"/>
  <c r="O19"/>
  <c r="N19"/>
  <c r="L19"/>
  <c r="K19"/>
  <c r="J19"/>
  <c r="F19"/>
  <c r="E19"/>
  <c r="D19"/>
  <c r="S19" i="47"/>
  <c r="K19"/>
  <c r="C19"/>
  <c r="U19"/>
  <c r="J19"/>
  <c r="I19"/>
  <c r="F19"/>
  <c r="E19"/>
  <c r="D19"/>
  <c r="V21" i="5"/>
  <c r="V19"/>
  <c r="R19"/>
  <c r="O19"/>
  <c r="N19"/>
  <c r="M19"/>
  <c r="L19"/>
  <c r="K19"/>
  <c r="J19"/>
  <c r="I19"/>
  <c r="H19"/>
  <c r="G19"/>
  <c r="E19"/>
  <c r="D19"/>
  <c r="T19" i="8"/>
  <c r="P19"/>
  <c r="L19"/>
  <c r="Y19"/>
  <c r="W19"/>
  <c r="S19"/>
  <c r="Q19"/>
  <c r="K19"/>
  <c r="G19"/>
  <c r="E19"/>
  <c r="U19" i="42"/>
  <c r="Q19"/>
  <c r="N19"/>
  <c r="L19"/>
  <c r="K19"/>
  <c r="E19"/>
  <c r="D19"/>
  <c r="W19" i="4"/>
  <c r="T19"/>
  <c r="R19"/>
  <c r="P19"/>
  <c r="O19"/>
  <c r="N19"/>
  <c r="K19"/>
  <c r="J19"/>
  <c r="F19"/>
  <c r="D19"/>
  <c r="C19"/>
  <c r="X19" i="3"/>
  <c r="T19"/>
  <c r="L19"/>
  <c r="K19"/>
  <c r="J19"/>
  <c r="H19"/>
  <c r="G19"/>
  <c r="F19"/>
  <c r="E19"/>
  <c r="D19"/>
  <c r="C19"/>
  <c r="O20" i="2"/>
  <c r="G20"/>
  <c r="C20"/>
  <c r="T20"/>
  <c r="R20"/>
  <c r="P20"/>
  <c r="N20"/>
  <c r="L20"/>
  <c r="J20"/>
  <c r="F20"/>
  <c r="D20"/>
  <c r="U19" i="10"/>
  <c r="L19" i="13"/>
  <c r="O19" i="7"/>
  <c r="Q19" i="47"/>
  <c r="M19"/>
  <c r="T19" i="5"/>
  <c r="V19" i="3"/>
  <c r="P19"/>
  <c r="C19" i="29"/>
  <c r="O19"/>
  <c r="S19"/>
  <c r="W19"/>
  <c r="I19" i="26"/>
  <c r="M19"/>
  <c r="D19" i="9"/>
  <c r="X19" i="7"/>
  <c r="J19" i="8"/>
  <c r="R19"/>
  <c r="V19"/>
  <c r="M20" i="2"/>
  <c r="Q20"/>
  <c r="G23" i="18"/>
  <c r="H23"/>
  <c r="AU23"/>
  <c r="E19" i="27"/>
  <c r="F19"/>
  <c r="G19"/>
  <c r="H19"/>
  <c r="I19"/>
  <c r="L19"/>
  <c r="M19"/>
  <c r="N19"/>
  <c r="O19"/>
  <c r="P19"/>
  <c r="S19"/>
  <c r="H72" i="18"/>
  <c r="J72"/>
  <c r="M72"/>
  <c r="H62"/>
  <c r="J62"/>
  <c r="H46"/>
  <c r="J46"/>
  <c r="H48"/>
  <c r="J48"/>
  <c r="H47"/>
  <c r="J47"/>
  <c r="H44"/>
  <c r="J44"/>
  <c r="H24"/>
  <c r="H52"/>
  <c r="J52"/>
  <c r="H51"/>
  <c r="J51"/>
  <c r="M51"/>
  <c r="V19" i="27"/>
  <c r="R19"/>
  <c r="P96" i="18"/>
  <c r="M21" i="44"/>
  <c r="R21"/>
  <c r="R23"/>
  <c r="W21"/>
  <c r="W23"/>
  <c r="V21"/>
  <c r="U21"/>
  <c r="U23"/>
  <c r="T21"/>
  <c r="S21"/>
  <c r="S23"/>
  <c r="Q21"/>
  <c r="Q19"/>
  <c r="Q23"/>
  <c r="P21"/>
  <c r="P23"/>
  <c r="O21"/>
  <c r="O23"/>
  <c r="N21"/>
  <c r="L21"/>
  <c r="K21"/>
  <c r="J21"/>
  <c r="I21"/>
  <c r="I23"/>
  <c r="H21"/>
  <c r="G21"/>
  <c r="G19"/>
  <c r="F21"/>
  <c r="F19"/>
  <c r="F23"/>
  <c r="E21"/>
  <c r="E23"/>
  <c r="D21"/>
  <c r="D19"/>
  <c r="C21"/>
  <c r="U19" i="31"/>
  <c r="Q19"/>
  <c r="N19"/>
  <c r="I19"/>
  <c r="T19" i="30"/>
  <c r="P19"/>
  <c r="M19"/>
  <c r="L19"/>
  <c r="I19"/>
  <c r="G19"/>
  <c r="F96" i="18"/>
  <c r="G96"/>
  <c r="H96"/>
  <c r="I96"/>
  <c r="J96"/>
  <c r="K96"/>
  <c r="M96"/>
  <c r="N96"/>
  <c r="O96"/>
  <c r="Q96"/>
  <c r="E96"/>
  <c r="G60"/>
  <c r="G61"/>
  <c r="G62"/>
  <c r="G63"/>
  <c r="G64"/>
  <c r="G65"/>
  <c r="G66"/>
  <c r="G67"/>
  <c r="G68"/>
  <c r="G69"/>
  <c r="G70"/>
  <c r="G71"/>
  <c r="G72"/>
  <c r="C21" i="45"/>
  <c r="C23"/>
  <c r="D21"/>
  <c r="D23"/>
  <c r="E21"/>
  <c r="E23"/>
  <c r="F21"/>
  <c r="F19"/>
  <c r="G21"/>
  <c r="G23"/>
  <c r="H21"/>
  <c r="H23"/>
  <c r="I21"/>
  <c r="I23"/>
  <c r="J21"/>
  <c r="J23"/>
  <c r="K21"/>
  <c r="L21"/>
  <c r="L23"/>
  <c r="M21"/>
  <c r="M23"/>
  <c r="N21"/>
  <c r="N23"/>
  <c r="O21"/>
  <c r="P21"/>
  <c r="Q21"/>
  <c r="Q19"/>
  <c r="Q23"/>
  <c r="R21"/>
  <c r="R23"/>
  <c r="S21"/>
  <c r="S19"/>
  <c r="S23"/>
  <c r="T21"/>
  <c r="U21"/>
  <c r="U19"/>
  <c r="V21"/>
  <c r="W21"/>
  <c r="W23"/>
  <c r="X21"/>
  <c r="C22" i="46"/>
  <c r="C24"/>
  <c r="D22"/>
  <c r="E22"/>
  <c r="E20"/>
  <c r="E24"/>
  <c r="F22"/>
  <c r="F20"/>
  <c r="G22"/>
  <c r="G24"/>
  <c r="H22"/>
  <c r="I22"/>
  <c r="I24"/>
  <c r="J22"/>
  <c r="J24"/>
  <c r="K22"/>
  <c r="K20"/>
  <c r="L22"/>
  <c r="M22"/>
  <c r="M24"/>
  <c r="N22"/>
  <c r="O22"/>
  <c r="O24"/>
  <c r="P22"/>
  <c r="P24"/>
  <c r="Q22"/>
  <c r="R22"/>
  <c r="S22"/>
  <c r="S20"/>
  <c r="S24"/>
  <c r="T22"/>
  <c r="G19" i="45"/>
  <c r="D19"/>
  <c r="AU61" i="18"/>
  <c r="AU63"/>
  <c r="AU64"/>
  <c r="AU65"/>
  <c r="AU73"/>
  <c r="AU58"/>
  <c r="AU54"/>
  <c r="AU51"/>
  <c r="AU49"/>
  <c r="AU47"/>
  <c r="AU45"/>
  <c r="AV74"/>
  <c r="AU14"/>
  <c r="AU74"/>
  <c r="AU16"/>
  <c r="AU17"/>
  <c r="AU22"/>
  <c r="AU24"/>
  <c r="AU26"/>
  <c r="AU27"/>
  <c r="AU28"/>
  <c r="AU29"/>
  <c r="AU34"/>
  <c r="AU35"/>
  <c r="AU36"/>
  <c r="AU37"/>
  <c r="AU38"/>
  <c r="AU40"/>
  <c r="AU43"/>
  <c r="I20" i="46"/>
  <c r="W19" i="45"/>
  <c r="G20" i="46"/>
  <c r="J20"/>
  <c r="E19" i="45"/>
  <c r="K24" i="46"/>
  <c r="J19" i="45"/>
  <c r="M19"/>
  <c r="U23"/>
  <c r="H19"/>
  <c r="U19" i="44"/>
  <c r="R19"/>
  <c r="F23" i="45"/>
  <c r="C19"/>
  <c r="J19" i="31"/>
  <c r="H61" i="18"/>
  <c r="H60"/>
  <c r="J60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H66"/>
  <c r="J66"/>
  <c r="M66"/>
  <c r="H68"/>
  <c r="H65"/>
  <c r="J65"/>
  <c r="H69"/>
  <c r="J69"/>
  <c r="H70"/>
  <c r="H67"/>
  <c r="H64"/>
  <c r="H63"/>
  <c r="J63"/>
  <c r="G56"/>
  <c r="G55"/>
  <c r="G54"/>
  <c r="G53"/>
  <c r="G52"/>
  <c r="G51"/>
  <c r="G50"/>
  <c r="G49"/>
  <c r="G48"/>
  <c r="G47"/>
  <c r="G46"/>
  <c r="G45"/>
  <c r="G44"/>
  <c r="G43"/>
  <c r="G40"/>
  <c r="G39"/>
  <c r="G38"/>
  <c r="G37"/>
  <c r="G36"/>
  <c r="G35"/>
  <c r="G34"/>
  <c r="G33"/>
  <c r="G32"/>
  <c r="G31"/>
  <c r="G30"/>
  <c r="G29"/>
  <c r="G26"/>
  <c r="G22"/>
  <c r="G14"/>
  <c r="G15"/>
  <c r="G16"/>
  <c r="G17"/>
  <c r="G18"/>
  <c r="G20"/>
  <c r="G21"/>
  <c r="G24"/>
  <c r="G25"/>
  <c r="G27"/>
  <c r="G28"/>
  <c r="G57"/>
  <c r="G58"/>
  <c r="G59"/>
  <c r="H32"/>
  <c r="J32"/>
  <c r="H38"/>
  <c r="H43"/>
  <c r="J43"/>
  <c r="H56"/>
  <c r="H55"/>
  <c r="H54"/>
  <c r="J54"/>
  <c r="H53"/>
  <c r="H50"/>
  <c r="J50"/>
  <c r="H49"/>
  <c r="H29"/>
  <c r="J29"/>
  <c r="H22"/>
  <c r="H25"/>
  <c r="H15"/>
  <c r="J15"/>
  <c r="H16"/>
  <c r="J16"/>
  <c r="H18"/>
  <c r="J18"/>
  <c r="H58"/>
  <c r="K58"/>
  <c r="H57"/>
  <c r="H59"/>
  <c r="J59"/>
  <c r="H14"/>
  <c r="J14"/>
  <c r="H17"/>
  <c r="H34"/>
  <c r="J34"/>
  <c r="H26"/>
  <c r="J26"/>
  <c r="H28"/>
  <c r="K28"/>
  <c r="H39"/>
  <c r="H40"/>
  <c r="K40"/>
  <c r="H30"/>
  <c r="J30"/>
  <c r="H45"/>
  <c r="J45"/>
  <c r="H33"/>
  <c r="H37"/>
  <c r="J37"/>
  <c r="H36"/>
  <c r="J36"/>
  <c r="H35"/>
  <c r="H31"/>
  <c r="J31"/>
  <c r="H27"/>
  <c r="J27"/>
  <c r="M27"/>
  <c r="H20"/>
  <c r="J67"/>
  <c r="M20" i="46"/>
  <c r="I19" i="45"/>
  <c r="D19" i="30"/>
  <c r="F19" i="31"/>
  <c r="P19"/>
  <c r="V23" i="44"/>
  <c r="V19"/>
  <c r="K19" i="31"/>
  <c r="E19" i="44"/>
  <c r="W19"/>
  <c r="R19" i="31"/>
  <c r="E19"/>
  <c r="K23" i="44"/>
  <c r="K19"/>
  <c r="Q19" i="10"/>
  <c r="K57" i="18"/>
  <c r="W19" i="3"/>
  <c r="C19" i="5"/>
  <c r="E20" i="2"/>
  <c r="K19" i="13"/>
  <c r="H19"/>
  <c r="F19" i="29"/>
  <c r="I19" i="8"/>
  <c r="C19" i="6"/>
  <c r="X19"/>
  <c r="V19" i="42"/>
  <c r="C19"/>
  <c r="J19"/>
  <c r="E19" i="10"/>
  <c r="K19"/>
  <c r="H19"/>
  <c r="R19"/>
  <c r="G19"/>
  <c r="C19"/>
  <c r="I19" i="3"/>
  <c r="O19"/>
  <c r="O19" i="47"/>
  <c r="G19"/>
  <c r="F19" i="5"/>
  <c r="Q19"/>
  <c r="S19"/>
  <c r="P19"/>
  <c r="S20" i="2"/>
  <c r="W19" i="31"/>
  <c r="T19"/>
  <c r="S19"/>
  <c r="O19"/>
  <c r="M19"/>
  <c r="C19"/>
  <c r="V19"/>
  <c r="G19" i="13"/>
  <c r="M19" i="29"/>
  <c r="K19"/>
  <c r="N19"/>
  <c r="P19"/>
  <c r="X19" i="8"/>
  <c r="F19"/>
  <c r="R19" i="30"/>
  <c r="Q19"/>
  <c r="AA19" i="6"/>
  <c r="H19"/>
  <c r="R19"/>
  <c r="F19" i="42"/>
  <c r="O19"/>
  <c r="H19"/>
  <c r="M62" i="18"/>
  <c r="K65"/>
  <c r="K46"/>
  <c r="K69"/>
  <c r="K59"/>
  <c r="M19" i="10"/>
  <c r="K72" i="18"/>
  <c r="E19" i="7"/>
  <c r="F19" i="9"/>
  <c r="S19" i="30"/>
  <c r="N19" i="7"/>
  <c r="K47" i="18"/>
  <c r="K54"/>
  <c r="J58"/>
  <c r="M58"/>
  <c r="J57"/>
  <c r="Q19" i="27"/>
  <c r="J23" i="18"/>
  <c r="U19" i="11"/>
  <c r="J19"/>
  <c r="P19"/>
  <c r="O19"/>
  <c r="G19"/>
  <c r="M19"/>
  <c r="V19" i="13"/>
  <c r="T19"/>
  <c r="J19"/>
  <c r="N19"/>
  <c r="W19"/>
  <c r="S19"/>
  <c r="J19" i="30"/>
  <c r="F19"/>
  <c r="O19"/>
  <c r="K19"/>
  <c r="E19"/>
  <c r="H19"/>
  <c r="C19"/>
  <c r="V19" i="47"/>
  <c r="L19"/>
  <c r="T19"/>
  <c r="R19"/>
  <c r="G19" i="4"/>
  <c r="E19"/>
  <c r="I19" i="6"/>
  <c r="Y19"/>
  <c r="G19"/>
  <c r="U19"/>
  <c r="M19"/>
  <c r="S19"/>
  <c r="W19" i="7"/>
  <c r="F23"/>
  <c r="C23"/>
  <c r="P19" i="44"/>
  <c r="S19"/>
  <c r="I19"/>
  <c r="G23"/>
  <c r="F19" i="10"/>
  <c r="T19"/>
  <c r="L19"/>
  <c r="I19"/>
  <c r="P19"/>
  <c r="X19"/>
  <c r="N19"/>
  <c r="J19" i="9"/>
  <c r="O19"/>
  <c r="K19"/>
  <c r="M19"/>
  <c r="C19"/>
  <c r="N19" i="8"/>
  <c r="U19"/>
  <c r="M19"/>
  <c r="D19"/>
  <c r="H19"/>
  <c r="O19"/>
  <c r="C19"/>
  <c r="U19" i="3"/>
  <c r="N19"/>
  <c r="M19"/>
  <c r="Q19"/>
  <c r="S19"/>
  <c r="U19" i="5"/>
  <c r="T19" i="42"/>
  <c r="R19"/>
  <c r="P19"/>
  <c r="H20" i="2"/>
  <c r="U20"/>
  <c r="R20" i="46"/>
  <c r="R24"/>
  <c r="T23" i="44"/>
  <c r="T19"/>
  <c r="F24" i="46"/>
  <c r="K55" i="18"/>
  <c r="J55"/>
  <c r="P20" i="46"/>
  <c r="G19" i="31"/>
  <c r="D23" i="44"/>
  <c r="K71" i="18"/>
  <c r="T23" i="45"/>
  <c r="T19"/>
  <c r="U19" i="30"/>
  <c r="L19" i="45"/>
  <c r="H24" i="46"/>
  <c r="H20"/>
  <c r="D20"/>
  <c r="D24"/>
  <c r="D19" i="31"/>
  <c r="O19" i="44"/>
  <c r="K27" i="18"/>
  <c r="N24" i="46"/>
  <c r="N20"/>
  <c r="X19" i="45"/>
  <c r="X23"/>
  <c r="P23"/>
  <c r="P19"/>
  <c r="J25" i="18"/>
  <c r="M25"/>
  <c r="J70"/>
  <c r="K70"/>
  <c r="T20" i="46"/>
  <c r="T24"/>
  <c r="L24"/>
  <c r="L20"/>
  <c r="J17" i="18"/>
  <c r="M17"/>
  <c r="K15"/>
  <c r="N19" i="45"/>
  <c r="L19" i="44"/>
  <c r="L23"/>
  <c r="M23"/>
  <c r="M19"/>
  <c r="T19" i="27"/>
  <c r="D19"/>
  <c r="H19" i="31"/>
  <c r="W23" i="26"/>
  <c r="W19"/>
  <c r="S23"/>
  <c r="S19"/>
  <c r="U19"/>
  <c r="U23"/>
  <c r="Q23"/>
  <c r="Q19"/>
  <c r="G19"/>
  <c r="K19"/>
  <c r="O23"/>
  <c r="E23"/>
  <c r="C23"/>
  <c r="T23" i="9"/>
  <c r="D19" i="26"/>
  <c r="N19"/>
  <c r="X23"/>
  <c r="K18" i="18"/>
  <c r="K25"/>
  <c r="K51"/>
  <c r="K44"/>
  <c r="M70"/>
  <c r="K60"/>
  <c r="K62"/>
  <c r="K66"/>
  <c r="M54"/>
  <c r="K56"/>
  <c r="K68"/>
  <c r="M60"/>
  <c r="M55"/>
  <c r="K67"/>
  <c r="K63"/>
  <c r="K39"/>
  <c r="M36"/>
  <c r="M30"/>
  <c r="M46"/>
  <c r="K45"/>
  <c r="K29"/>
  <c r="K52"/>
  <c r="K35"/>
  <c r="K38"/>
  <c r="M48"/>
  <c r="S19" i="4"/>
  <c r="I20" i="2"/>
  <c r="U19" i="4"/>
  <c r="K23" i="18"/>
  <c r="M43"/>
  <c r="M15"/>
  <c r="M18"/>
  <c r="M44"/>
  <c r="K37"/>
  <c r="F19" i="11"/>
  <c r="K32" i="18"/>
  <c r="K50"/>
  <c r="M34"/>
  <c r="K53"/>
  <c r="M42"/>
  <c r="M29"/>
  <c r="K20" i="2"/>
  <c r="V19" i="4"/>
  <c r="Q19"/>
  <c r="L19"/>
  <c r="M19"/>
  <c r="I19"/>
  <c r="H19"/>
  <c r="G73" i="18"/>
  <c r="K19" i="27"/>
  <c r="T19" i="1"/>
  <c r="S23"/>
  <c r="J19"/>
  <c r="R23"/>
  <c r="V23"/>
  <c r="H23"/>
  <c r="E23"/>
  <c r="P19"/>
  <c r="G23"/>
  <c r="I19"/>
  <c r="L19" i="31"/>
  <c r="X23"/>
  <c r="W19" i="47"/>
  <c r="P19"/>
  <c r="N19"/>
  <c r="H19"/>
  <c r="S19" i="42"/>
  <c r="M19"/>
  <c r="K17" i="18"/>
  <c r="H19" i="11"/>
  <c r="I19"/>
  <c r="M63" i="18"/>
  <c r="K43"/>
  <c r="K36"/>
  <c r="J53"/>
  <c r="M53"/>
  <c r="K48"/>
  <c r="K30"/>
  <c r="K26"/>
  <c r="K21"/>
  <c r="K34"/>
  <c r="K16"/>
  <c r="K42"/>
  <c r="M26"/>
  <c r="M59"/>
  <c r="M32"/>
  <c r="M67"/>
  <c r="M45"/>
  <c r="M14"/>
  <c r="M52"/>
  <c r="K31"/>
  <c r="K41"/>
  <c r="M65"/>
  <c r="J68"/>
  <c r="M68"/>
  <c r="M47"/>
  <c r="J39"/>
  <c r="M39"/>
  <c r="M57"/>
  <c r="M50"/>
  <c r="M69"/>
  <c r="M31"/>
  <c r="M16"/>
  <c r="M37"/>
  <c r="J35"/>
  <c r="M35"/>
  <c r="J38"/>
  <c r="M38"/>
  <c r="J20"/>
  <c r="M20"/>
  <c r="K20"/>
  <c r="J40"/>
  <c r="M40"/>
  <c r="K19" i="45"/>
  <c r="K23"/>
  <c r="J19" i="44"/>
  <c r="J23"/>
  <c r="K24" i="18"/>
  <c r="J24"/>
  <c r="M24"/>
  <c r="W19" i="27"/>
  <c r="K33" i="18"/>
  <c r="J33"/>
  <c r="M33"/>
  <c r="K61"/>
  <c r="J61"/>
  <c r="M61"/>
  <c r="C19" i="44"/>
  <c r="C23"/>
  <c r="H19"/>
  <c r="H23"/>
  <c r="C19" i="27"/>
  <c r="K14" i="18"/>
  <c r="C20" i="46"/>
  <c r="J28" i="18"/>
  <c r="M28"/>
  <c r="J49"/>
  <c r="M49"/>
  <c r="K49"/>
  <c r="J56"/>
  <c r="M56"/>
  <c r="D73"/>
  <c r="O20" i="46"/>
  <c r="Q24"/>
  <c r="U24"/>
  <c r="Q20"/>
  <c r="O23" i="45"/>
  <c r="O19"/>
  <c r="J19" i="27"/>
  <c r="J22" i="18"/>
  <c r="M22"/>
  <c r="K22"/>
  <c r="K64"/>
  <c r="J64"/>
  <c r="M64"/>
  <c r="V23" i="45"/>
  <c r="V19"/>
  <c r="N19" i="44"/>
  <c r="N23"/>
  <c r="U19" i="27"/>
  <c r="Y23" i="10"/>
  <c r="T19" i="7"/>
  <c r="V23" i="5"/>
  <c r="D19" i="7"/>
  <c r="E19" i="9"/>
  <c r="Q19" i="11"/>
  <c r="Q23" i="9"/>
  <c r="I23"/>
  <c r="V23"/>
  <c r="V23" i="7"/>
  <c r="Y23"/>
  <c r="J19"/>
  <c r="V20" i="43"/>
  <c r="X23" i="29"/>
  <c r="Z23" i="8"/>
  <c r="Y23" i="13"/>
  <c r="AC23" i="6"/>
  <c r="P73" i="18"/>
  <c r="AB99"/>
  <c r="AB101"/>
  <c r="W24" i="43"/>
  <c r="W23" i="1"/>
  <c r="M73" i="18"/>
  <c r="AD23" i="6"/>
  <c r="AA23" i="7"/>
  <c r="W23" i="9"/>
  <c r="X23" i="44"/>
  <c r="Y23" i="45"/>
  <c r="J73" i="18"/>
  <c r="X24" i="43"/>
  <c r="X23" i="30"/>
  <c r="AB23" i="8"/>
  <c r="Z23" i="29"/>
  <c r="AA23" i="13"/>
  <c r="AA23" i="3"/>
  <c r="AA23" i="10"/>
  <c r="Y23" i="9"/>
  <c r="Y23" i="44"/>
  <c r="Y26"/>
  <c r="Y23" i="26"/>
  <c r="Y26"/>
  <c r="AA23" i="45"/>
  <c r="W24" i="46"/>
</calcChain>
</file>

<file path=xl/comments1.xml><?xml version="1.0" encoding="utf-8"?>
<comments xmlns="http://schemas.openxmlformats.org/spreadsheetml/2006/main">
  <authors>
    <author>AHS</author>
  </authors>
  <commentList>
    <comment ref="J24" authorId="0">
      <text>
        <r>
          <rPr>
            <b/>
            <sz val="9"/>
            <color indexed="81"/>
            <rFont val="Tahoma"/>
            <family val="2"/>
            <charset val="204"/>
          </rPr>
          <t>AHS: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<sst xmlns="http://schemas.openxmlformats.org/spreadsheetml/2006/main" count="1232" uniqueCount="252">
  <si>
    <t>Наименование</t>
  </si>
  <si>
    <t>рис</t>
  </si>
  <si>
    <t>Хлеб</t>
  </si>
  <si>
    <t xml:space="preserve">сахар </t>
  </si>
  <si>
    <t>молоко</t>
  </si>
  <si>
    <t>чай</t>
  </si>
  <si>
    <t>макароны</t>
  </si>
  <si>
    <t>капуста</t>
  </si>
  <si>
    <t>свекла</t>
  </si>
  <si>
    <t>лук</t>
  </si>
  <si>
    <t>какао</t>
  </si>
  <si>
    <t>картофель</t>
  </si>
  <si>
    <t>слив. Масло</t>
  </si>
  <si>
    <t>подсол. Масло</t>
  </si>
  <si>
    <t>печенье</t>
  </si>
  <si>
    <t>меню</t>
  </si>
  <si>
    <t>затрак</t>
  </si>
  <si>
    <t>с молоком и маслом</t>
  </si>
  <si>
    <t>и сахаром</t>
  </si>
  <si>
    <t>обед</t>
  </si>
  <si>
    <t>полдник</t>
  </si>
  <si>
    <t>Итого на одного ребенка</t>
  </si>
  <si>
    <t>Общее кол-во детей</t>
  </si>
  <si>
    <t>Итого к выдаче на общее число довольствующих</t>
  </si>
  <si>
    <t>Цена продукта</t>
  </si>
  <si>
    <t>Цена на сумму</t>
  </si>
  <si>
    <r>
      <t xml:space="preserve">Врач </t>
    </r>
    <r>
      <rPr>
        <sz val="12"/>
        <color indexed="8"/>
        <rFont val="Calibri"/>
        <family val="2"/>
        <charset val="204"/>
      </rPr>
      <t xml:space="preserve">(диетсестра)   </t>
    </r>
    <r>
      <rPr>
        <b/>
        <sz val="12"/>
        <color indexed="8"/>
        <rFont val="Calibri"/>
        <family val="2"/>
        <charset val="204"/>
      </rPr>
      <t>__________________</t>
    </r>
  </si>
  <si>
    <t>Приняла  повар   _____________________</t>
  </si>
  <si>
    <t>Выдал кладовщик</t>
  </si>
  <si>
    <t>___________________</t>
  </si>
  <si>
    <t>Работник бухгалтерии</t>
  </si>
  <si>
    <t xml:space="preserve">     ___________________</t>
  </si>
  <si>
    <t>сметана</t>
  </si>
  <si>
    <t>морковь</t>
  </si>
  <si>
    <t>яблоки</t>
  </si>
  <si>
    <t>гречка</t>
  </si>
  <si>
    <t>конфеты</t>
  </si>
  <si>
    <t>горох</t>
  </si>
  <si>
    <t>и маслом</t>
  </si>
  <si>
    <t>кисель</t>
  </si>
  <si>
    <t>пряники</t>
  </si>
  <si>
    <t>мясо</t>
  </si>
  <si>
    <t xml:space="preserve">НАКОПИТЕЛЬНАЯ ВЕДОМОСТЬ </t>
  </si>
  <si>
    <t>Коды</t>
  </si>
  <si>
    <t>Форма по ОКУД</t>
  </si>
  <si>
    <t>Дата</t>
  </si>
  <si>
    <t>Структурное подразделение _____ДОУ_________________________________________________________</t>
  </si>
  <si>
    <t>по ОКПО</t>
  </si>
  <si>
    <t>Наименование продуктов питания</t>
  </si>
  <si>
    <t>Числа месяца</t>
  </si>
  <si>
    <t>итог</t>
  </si>
  <si>
    <t>израсходовано</t>
  </si>
  <si>
    <t>сумма руб.</t>
  </si>
  <si>
    <t>хлеб</t>
  </si>
  <si>
    <t>ИТОГО</t>
  </si>
  <si>
    <t>Учреждение ___МКОУ СОШ с.АХСАРИСАР______________________________________________________</t>
  </si>
  <si>
    <t>яйцо</t>
  </si>
  <si>
    <t>с молоком, маслом</t>
  </si>
  <si>
    <t xml:space="preserve">Хлеб </t>
  </si>
  <si>
    <t>чай с сахаром</t>
  </si>
  <si>
    <t>суп гороховый</t>
  </si>
  <si>
    <t>мука</t>
  </si>
  <si>
    <t>каша рисовая</t>
  </si>
  <si>
    <t>банан</t>
  </si>
  <si>
    <t>маслом и сахаром</t>
  </si>
  <si>
    <t>фарш</t>
  </si>
  <si>
    <t>кур мясо</t>
  </si>
  <si>
    <t>Материально- ответственное лицо ______Гобаева А.А.____________________________________________________</t>
  </si>
  <si>
    <t>с молоко , маслом</t>
  </si>
  <si>
    <t>с молоком, сахаром</t>
  </si>
  <si>
    <t>суп куриный</t>
  </si>
  <si>
    <t>Работник бухгалтерии____________________________</t>
  </si>
  <si>
    <t>________________________________</t>
  </si>
  <si>
    <t>___________________________________</t>
  </si>
  <si>
    <t>______________________</t>
  </si>
  <si>
    <t>томат</t>
  </si>
  <si>
    <t>компот</t>
  </si>
  <si>
    <t>Работник бухгалтерии__________________</t>
  </si>
  <si>
    <t>_____________________</t>
  </si>
  <si>
    <t>____________________</t>
  </si>
  <si>
    <t>________________</t>
  </si>
  <si>
    <t>_________________</t>
  </si>
  <si>
    <t>_______________________</t>
  </si>
  <si>
    <t>с молоком   маслом</t>
  </si>
  <si>
    <t>ячневая кр</t>
  </si>
  <si>
    <t>вафли</t>
  </si>
  <si>
    <t>подсол.Масло</t>
  </si>
  <si>
    <t xml:space="preserve">чай </t>
  </si>
  <si>
    <t xml:space="preserve"> </t>
  </si>
  <si>
    <t>подсол масло</t>
  </si>
  <si>
    <t xml:space="preserve">чай с сахаром </t>
  </si>
  <si>
    <t>зефир</t>
  </si>
  <si>
    <t>киви</t>
  </si>
  <si>
    <t>кукурузная кр</t>
  </si>
  <si>
    <t>МЯСО</t>
  </si>
  <si>
    <t>ЧАЙ</t>
  </si>
  <si>
    <t>САХАР</t>
  </si>
  <si>
    <t>ПЕЧЕНЬЕ</t>
  </si>
  <si>
    <t>РИС</t>
  </si>
  <si>
    <t>МАНКА</t>
  </si>
  <si>
    <t>ГРЕЧКА</t>
  </si>
  <si>
    <t>МАКАРОНЫ</t>
  </si>
  <si>
    <t>КАРТОФЕЛЬ</t>
  </si>
  <si>
    <t>КАПУСТА</t>
  </si>
  <si>
    <t>ЛУК</t>
  </si>
  <si>
    <t>МОРКОВЬ</t>
  </si>
  <si>
    <t>МАСЛО СЛИВ.</t>
  </si>
  <si>
    <t>СВЕКЛА</t>
  </si>
  <si>
    <t>ХЛЕБ</t>
  </si>
  <si>
    <t>КАКАО</t>
  </si>
  <si>
    <t>СМЕТАНА</t>
  </si>
  <si>
    <t>КУКУРУЗНАЯ КРУПА</t>
  </si>
  <si>
    <t>КУРИЦА</t>
  </si>
  <si>
    <t>ГОРОХ</t>
  </si>
  <si>
    <t>БАНАНЫ</t>
  </si>
  <si>
    <t>КОНФЕТЫ</t>
  </si>
  <si>
    <t>ЯБЛОКИ</t>
  </si>
  <si>
    <t>КИСЕЛЬ</t>
  </si>
  <si>
    <t>ЯЙЦО</t>
  </si>
  <si>
    <t>МУКА</t>
  </si>
  <si>
    <t>ВАФЛИ</t>
  </si>
  <si>
    <t>ТВОРОГ</t>
  </si>
  <si>
    <t>КИВИ</t>
  </si>
  <si>
    <t>пюре с рыбой</t>
  </si>
  <si>
    <t>молоком, сахаром</t>
  </si>
  <si>
    <t>молоком , маслом</t>
  </si>
  <si>
    <t>зелень</t>
  </si>
  <si>
    <t>молоком  ,маслом</t>
  </si>
  <si>
    <t>манка</t>
  </si>
  <si>
    <t>суп вермишелевый</t>
  </si>
  <si>
    <t>каша манная</t>
  </si>
  <si>
    <t>ПШЕНИЧНАЯ КРУПА</t>
  </si>
  <si>
    <t>ПРЯНИКИ</t>
  </si>
  <si>
    <t>с молоком , маслом</t>
  </si>
  <si>
    <t xml:space="preserve">суп мясной </t>
  </si>
  <si>
    <t>творог</t>
  </si>
  <si>
    <t>-</t>
  </si>
  <si>
    <t>борщ со сметаной</t>
  </si>
  <si>
    <t xml:space="preserve"> молоком</t>
  </si>
  <si>
    <t xml:space="preserve">рыба </t>
  </si>
  <si>
    <t>суп тефтелевый</t>
  </si>
  <si>
    <t>бананы</t>
  </si>
  <si>
    <t>чай с сахаррм</t>
  </si>
  <si>
    <t xml:space="preserve">РЫБА </t>
  </si>
  <si>
    <t>подсо. Масло</t>
  </si>
  <si>
    <t>запеканка</t>
  </si>
  <si>
    <t>суп с макаронами</t>
  </si>
  <si>
    <t>молоком, маслом</t>
  </si>
  <si>
    <t xml:space="preserve">Наименование </t>
  </si>
  <si>
    <t>суп с макарнами</t>
  </si>
  <si>
    <t>зефер</t>
  </si>
  <si>
    <t>гренки</t>
  </si>
  <si>
    <t>ЗЕФИР</t>
  </si>
  <si>
    <t xml:space="preserve">каша гречневая </t>
  </si>
  <si>
    <t xml:space="preserve">суп куриный </t>
  </si>
  <si>
    <t xml:space="preserve">пюре с рыбой </t>
  </si>
  <si>
    <t xml:space="preserve">конфеты </t>
  </si>
  <si>
    <t>_____________</t>
  </si>
  <si>
    <t xml:space="preserve"> молоко , маслом</t>
  </si>
  <si>
    <t>суп мясной</t>
  </si>
  <si>
    <t>творожник</t>
  </si>
  <si>
    <t>29.04.2021г. Одна группа - 14 детей</t>
  </si>
  <si>
    <t>пельмени со с метаной</t>
  </si>
  <si>
    <t>30.04.2021г.  Одна группа  -12 детей.</t>
  </si>
  <si>
    <t>ПОМИДОРЫ</t>
  </si>
  <si>
    <t>ОГУРЦЫ</t>
  </si>
  <si>
    <t>помидоры</t>
  </si>
  <si>
    <t>завтрак</t>
  </si>
  <si>
    <t>кол-во</t>
  </si>
  <si>
    <t>цена</t>
  </si>
  <si>
    <t>сумма</t>
  </si>
  <si>
    <t xml:space="preserve">помидоры </t>
  </si>
  <si>
    <t xml:space="preserve">яйцо </t>
  </si>
  <si>
    <t>с молоком,  маслом</t>
  </si>
  <si>
    <t xml:space="preserve">суп тефтелевый </t>
  </si>
  <si>
    <t>суп с макаронами,</t>
  </si>
  <si>
    <t xml:space="preserve"> молоком и маслом</t>
  </si>
  <si>
    <t>пюре с котлетой</t>
  </si>
  <si>
    <t xml:space="preserve">  </t>
  </si>
  <si>
    <t>каша гречневая</t>
  </si>
  <si>
    <t>оладьи</t>
  </si>
  <si>
    <t>каша кукурузная</t>
  </si>
  <si>
    <t xml:space="preserve">помидороы </t>
  </si>
  <si>
    <t>соль</t>
  </si>
  <si>
    <t>яйцо со сметаной</t>
  </si>
  <si>
    <t xml:space="preserve">оладьи </t>
  </si>
  <si>
    <t>омлет с салатом из</t>
  </si>
  <si>
    <t>КРУПА ЯЧНЕВАЯ</t>
  </si>
  <si>
    <t xml:space="preserve">суп гороховый </t>
  </si>
  <si>
    <t>капусты и моркови</t>
  </si>
  <si>
    <t>каша ячневая</t>
  </si>
  <si>
    <t>21.10.2021г.   Одна группа  - 4 детей.</t>
  </si>
  <si>
    <t>СЫР ПЛАВЛЕННЫЙ</t>
  </si>
  <si>
    <t xml:space="preserve"> каша пшеничная</t>
  </si>
  <si>
    <t xml:space="preserve">пшеничная кр </t>
  </si>
  <si>
    <t>пироги с картошкой</t>
  </si>
  <si>
    <t>сыр плавленый</t>
  </si>
  <si>
    <t>15.11.2021г.   Одна группа  - 6 детей.</t>
  </si>
  <si>
    <t>пирожки с картошкой</t>
  </si>
  <si>
    <t>18.11.2021г.   Одна группа  - 6 детей.</t>
  </si>
  <si>
    <t>19.11.2021г. Одна группа - 5 детей</t>
  </si>
  <si>
    <t>плов</t>
  </si>
  <si>
    <t xml:space="preserve">пироги с картошкой </t>
  </si>
  <si>
    <t>мандарин</t>
  </si>
  <si>
    <t xml:space="preserve">омлет с салатом из </t>
  </si>
  <si>
    <t>макароны с гуляшем</t>
  </si>
  <si>
    <t xml:space="preserve">яйцо сос метаой </t>
  </si>
  <si>
    <t xml:space="preserve">мука </t>
  </si>
  <si>
    <t xml:space="preserve">МОЛОКО </t>
  </si>
  <si>
    <t>ФАРШ</t>
  </si>
  <si>
    <t>МАНДАРИНЫ</t>
  </si>
  <si>
    <t>сыр плавленный</t>
  </si>
  <si>
    <t>02.12.2021г. одна группа -7 детей</t>
  </si>
  <si>
    <t>06.12.2021г.  Одна группа  - 6 детей.</t>
  </si>
  <si>
    <t>зпеканка</t>
  </si>
  <si>
    <t xml:space="preserve"> молоком  маслом</t>
  </si>
  <si>
    <t>07.12.2021г.   Одна группа  - 6 детей.</t>
  </si>
  <si>
    <t>08.12.2021г  Одна группа  - 6 детей.</t>
  </si>
  <si>
    <t>09.12.2021г   Одна группа  - 7 детей.</t>
  </si>
  <si>
    <t>рыба</t>
  </si>
  <si>
    <t>23.12.2021г. Одна группа - 7 детей</t>
  </si>
  <si>
    <t>28.12.2021г   Одна группа  -2 детей.</t>
  </si>
  <si>
    <t xml:space="preserve"> каша рисовая</t>
  </si>
  <si>
    <t>03.12.2021г.   Одна группа  - 7 детей.</t>
  </si>
  <si>
    <t>мясное рагу с</t>
  </si>
  <si>
    <t>картошкой</t>
  </si>
  <si>
    <t>РАСТИТ МАСЛО</t>
  </si>
  <si>
    <t>ЗЕЛЕНЬ</t>
  </si>
  <si>
    <t>10.01.2022г.  Одна группа  - 4 детей.</t>
  </si>
  <si>
    <t>яблоко</t>
  </si>
  <si>
    <t xml:space="preserve">мясное рагу с </t>
  </si>
  <si>
    <t>11.01.2022г.   Одна группа  - 8 детей.</t>
  </si>
  <si>
    <t xml:space="preserve">мясо </t>
  </si>
  <si>
    <t>12.01.2022г. одна группа - 6 детей</t>
  </si>
  <si>
    <t xml:space="preserve">макароны с котлетой </t>
  </si>
  <si>
    <t>блины со сметаной</t>
  </si>
  <si>
    <t xml:space="preserve"> 13.01.2022г. одна группа -6 детей</t>
  </si>
  <si>
    <t xml:space="preserve">   14.01.2022г.   Одна группа  - 5 детей.</t>
  </si>
  <si>
    <t>17.01.2022г.   Одна группа  - 6 детей.</t>
  </si>
  <si>
    <t xml:space="preserve"> каша пшеничная </t>
  </si>
  <si>
    <t xml:space="preserve">пюре с котлетой </t>
  </si>
  <si>
    <t>пшеничная кр</t>
  </si>
  <si>
    <t>18.01.2022.   Одна группа  - 6 детей.</t>
  </si>
  <si>
    <t xml:space="preserve">каша рисовая </t>
  </si>
  <si>
    <t>21.01.2022 одна группа из 3 детей</t>
  </si>
  <si>
    <t xml:space="preserve">каша ячневая </t>
  </si>
  <si>
    <t xml:space="preserve">творожник </t>
  </si>
  <si>
    <t>чай  с сахаром</t>
  </si>
  <si>
    <t>24.01.2022г.  Одна группа  -2детей.</t>
  </si>
  <si>
    <t>за _январь__2022 год</t>
  </si>
  <si>
    <t>бухгалтер</t>
  </si>
  <si>
    <t>Самбегова Ф.Х.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</si>
</sst>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0.0000"/>
    <numFmt numFmtId="167" formatCode="#,##0.00_ ;\-#,##0.00\ "/>
    <numFmt numFmtId="168" formatCode="_-* #,##0_р_._-;\-* #,##0_р_._-;_-* &quot;-&quot;??_р_._-;_-@_-"/>
    <numFmt numFmtId="169" formatCode="0.00_ ;[Red]\-0.00\ "/>
    <numFmt numFmtId="170" formatCode="0.000_ ;[Red]\-0.000\ "/>
    <numFmt numFmtId="171" formatCode="0.0000_ ;[Red]\-0.0000\ "/>
  </numFmts>
  <fonts count="18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indexed="8"/>
      <name val="Calibri"/>
      <family val="2"/>
      <charset val="204"/>
    </font>
    <font>
      <b/>
      <i/>
      <sz val="11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textRotation="90" wrapText="1"/>
    </xf>
    <xf numFmtId="0" fontId="0" fillId="0" borderId="0" xfId="0" applyBorder="1"/>
    <xf numFmtId="0" fontId="9" fillId="0" borderId="0" xfId="0" applyFont="1"/>
    <xf numFmtId="0" fontId="9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textRotation="90" wrapText="1"/>
    </xf>
    <xf numFmtId="0" fontId="0" fillId="0" borderId="0" xfId="0" applyBorder="1" applyAlignment="1">
      <alignment textRotation="90"/>
    </xf>
    <xf numFmtId="0" fontId="0" fillId="0" borderId="1" xfId="0" applyBorder="1"/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0" fontId="2" fillId="0" borderId="1" xfId="0" applyFont="1" applyBorder="1"/>
    <xf numFmtId="165" fontId="6" fillId="0" borderId="1" xfId="0" applyNumberFormat="1" applyFont="1" applyBorder="1"/>
    <xf numFmtId="14" fontId="1" fillId="0" borderId="0" xfId="0" applyNumberFormat="1" applyFont="1" applyBorder="1"/>
    <xf numFmtId="49" fontId="3" fillId="0" borderId="1" xfId="0" applyNumberFormat="1" applyFont="1" applyBorder="1" applyAlignment="1">
      <alignment vertical="justify"/>
    </xf>
    <xf numFmtId="0" fontId="0" fillId="0" borderId="2" xfId="0" applyBorder="1"/>
    <xf numFmtId="0" fontId="0" fillId="0" borderId="2" xfId="0" applyBorder="1" applyAlignment="1">
      <alignment horizontal="left"/>
    </xf>
    <xf numFmtId="164" fontId="5" fillId="2" borderId="1" xfId="1" applyNumberFormat="1" applyFont="1" applyFill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5" fillId="0" borderId="1" xfId="0" applyFont="1" applyBorder="1"/>
    <xf numFmtId="0" fontId="6" fillId="3" borderId="1" xfId="0" applyFont="1" applyFill="1" applyBorder="1"/>
    <xf numFmtId="164" fontId="0" fillId="0" borderId="0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164" fontId="9" fillId="0" borderId="0" xfId="0" applyNumberFormat="1" applyFont="1"/>
    <xf numFmtId="164" fontId="9" fillId="0" borderId="0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167" fontId="5" fillId="2" borderId="1" xfId="1" applyNumberFormat="1" applyFont="1" applyFill="1" applyBorder="1"/>
    <xf numFmtId="168" fontId="9" fillId="0" borderId="0" xfId="0" applyNumberFormat="1" applyFont="1" applyBorder="1"/>
    <xf numFmtId="0" fontId="1" fillId="0" borderId="1" xfId="0" applyFont="1" applyBorder="1"/>
    <xf numFmtId="0" fontId="6" fillId="0" borderId="1" xfId="0" applyFont="1" applyFill="1" applyBorder="1"/>
    <xf numFmtId="0" fontId="6" fillId="0" borderId="3" xfId="0" applyFont="1" applyBorder="1"/>
    <xf numFmtId="0" fontId="0" fillId="0" borderId="3" xfId="0" applyBorder="1"/>
    <xf numFmtId="0" fontId="6" fillId="0" borderId="7" xfId="0" applyFont="1" applyBorder="1"/>
    <xf numFmtId="0" fontId="0" fillId="0" borderId="7" xfId="0" applyBorder="1"/>
    <xf numFmtId="165" fontId="6" fillId="0" borderId="7" xfId="0" applyNumberFormat="1" applyFont="1" applyBorder="1"/>
    <xf numFmtId="165" fontId="5" fillId="0" borderId="7" xfId="0" applyNumberFormat="1" applyFont="1" applyBorder="1"/>
    <xf numFmtId="2" fontId="6" fillId="0" borderId="0" xfId="0" applyNumberFormat="1" applyFont="1" applyBorder="1"/>
    <xf numFmtId="43" fontId="0" fillId="0" borderId="0" xfId="0" applyNumberFormat="1"/>
    <xf numFmtId="0" fontId="7" fillId="0" borderId="0" xfId="0" applyFont="1" applyBorder="1" applyAlignment="1">
      <alignment horizontal="center" vertical="center" textRotation="90"/>
    </xf>
    <xf numFmtId="0" fontId="6" fillId="0" borderId="8" xfId="0" applyFont="1" applyBorder="1"/>
    <xf numFmtId="166" fontId="6" fillId="0" borderId="1" xfId="0" applyNumberFormat="1" applyFont="1" applyBorder="1"/>
    <xf numFmtId="0" fontId="6" fillId="0" borderId="9" xfId="0" applyFont="1" applyBorder="1"/>
    <xf numFmtId="0" fontId="6" fillId="0" borderId="0" xfId="0" applyFont="1" applyBorder="1"/>
    <xf numFmtId="0" fontId="9" fillId="0" borderId="0" xfId="0" applyFont="1" applyAlignment="1"/>
    <xf numFmtId="0" fontId="7" fillId="0" borderId="10" xfId="0" applyFont="1" applyFill="1" applyBorder="1" applyAlignment="1">
      <alignment horizontal="center" vertical="center" textRotation="90"/>
    </xf>
    <xf numFmtId="2" fontId="6" fillId="0" borderId="11" xfId="0" applyNumberFormat="1" applyFont="1" applyBorder="1"/>
    <xf numFmtId="2" fontId="6" fillId="0" borderId="2" xfId="0" applyNumberFormat="1" applyFont="1" applyBorder="1"/>
    <xf numFmtId="0" fontId="6" fillId="3" borderId="4" xfId="0" applyFont="1" applyFill="1" applyBorder="1"/>
    <xf numFmtId="0" fontId="13" fillId="0" borderId="1" xfId="0" applyFont="1" applyBorder="1"/>
    <xf numFmtId="0" fontId="13" fillId="0" borderId="3" xfId="0" applyFont="1" applyBorder="1"/>
    <xf numFmtId="2" fontId="0" fillId="0" borderId="0" xfId="0" applyNumberFormat="1" applyBorder="1"/>
    <xf numFmtId="43" fontId="0" fillId="0" borderId="0" xfId="0" applyNumberFormat="1" applyBorder="1"/>
    <xf numFmtId="43" fontId="9" fillId="0" borderId="0" xfId="0" applyNumberFormat="1" applyFont="1"/>
    <xf numFmtId="0" fontId="6" fillId="3" borderId="3" xfId="0" applyFont="1" applyFill="1" applyBorder="1"/>
    <xf numFmtId="164" fontId="5" fillId="0" borderId="0" xfId="0" applyNumberFormat="1" applyFont="1" applyBorder="1"/>
    <xf numFmtId="0" fontId="0" fillId="0" borderId="12" xfId="0" applyBorder="1"/>
    <xf numFmtId="0" fontId="3" fillId="0" borderId="8" xfId="0" applyFont="1" applyBorder="1" applyAlignment="1">
      <alignment horizontal="center" vertical="center" textRotation="90"/>
    </xf>
    <xf numFmtId="0" fontId="0" fillId="0" borderId="13" xfId="0" applyBorder="1"/>
    <xf numFmtId="2" fontId="9" fillId="0" borderId="0" xfId="0" applyNumberFormat="1" applyFont="1"/>
    <xf numFmtId="2" fontId="0" fillId="0" borderId="0" xfId="0" applyNumberFormat="1"/>
    <xf numFmtId="2" fontId="14" fillId="0" borderId="13" xfId="0" applyNumberFormat="1" applyFont="1" applyFill="1" applyBorder="1"/>
    <xf numFmtId="0" fontId="15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5" fillId="0" borderId="0" xfId="0" applyFont="1" applyFill="1" applyBorder="1" applyAlignment="1"/>
    <xf numFmtId="0" fontId="14" fillId="0" borderId="1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/>
    <xf numFmtId="0" fontId="15" fillId="0" borderId="4" xfId="0" applyFont="1" applyFill="1" applyBorder="1" applyAlignment="1">
      <alignment horizontal="centerContinuous" wrapText="1"/>
    </xf>
    <xf numFmtId="0" fontId="15" fillId="0" borderId="14" xfId="0" applyFont="1" applyFill="1" applyBorder="1" applyAlignment="1">
      <alignment horizontal="centerContinuous" wrapText="1"/>
    </xf>
    <xf numFmtId="0" fontId="15" fillId="0" borderId="11" xfId="0" applyFont="1" applyFill="1" applyBorder="1" applyAlignment="1">
      <alignment horizontal="centerContinuous"/>
    </xf>
    <xf numFmtId="0" fontId="15" fillId="0" borderId="15" xfId="0" applyFont="1" applyFill="1" applyBorder="1" applyAlignment="1">
      <alignment horizontal="centerContinuous"/>
    </xf>
    <xf numFmtId="0" fontId="15" fillId="0" borderId="2" xfId="0" applyFont="1" applyFill="1" applyBorder="1" applyAlignment="1">
      <alignment horizontal="centerContinuous"/>
    </xf>
    <xf numFmtId="0" fontId="15" fillId="0" borderId="2" xfId="0" applyFont="1" applyFill="1" applyBorder="1" applyAlignment="1">
      <alignment horizontal="center"/>
    </xf>
    <xf numFmtId="0" fontId="15" fillId="0" borderId="1" xfId="0" applyFont="1" applyFill="1" applyBorder="1"/>
    <xf numFmtId="0" fontId="14" fillId="0" borderId="11" xfId="0" applyFont="1" applyFill="1" applyBorder="1"/>
    <xf numFmtId="0" fontId="16" fillId="0" borderId="1" xfId="0" applyFont="1" applyFill="1" applyBorder="1"/>
    <xf numFmtId="0" fontId="15" fillId="0" borderId="5" xfId="0" applyFont="1" applyFill="1" applyBorder="1" applyAlignment="1">
      <alignment horizontal="centerContinuous" wrapText="1"/>
    </xf>
    <xf numFmtId="0" fontId="15" fillId="0" borderId="10" xfId="0" applyFont="1" applyFill="1" applyBorder="1" applyAlignment="1">
      <alignment horizontal="centerContinuous" wrapText="1"/>
    </xf>
    <xf numFmtId="0" fontId="15" fillId="0" borderId="11" xfId="0" applyFont="1" applyFill="1" applyBorder="1"/>
    <xf numFmtId="0" fontId="15" fillId="0" borderId="5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15" fillId="0" borderId="11" xfId="0" applyFont="1" applyFill="1" applyBorder="1" applyAlignment="1"/>
    <xf numFmtId="0" fontId="15" fillId="0" borderId="4" xfId="0" applyFont="1" applyFill="1" applyBorder="1" applyAlignment="1"/>
    <xf numFmtId="0" fontId="15" fillId="0" borderId="14" xfId="0" applyFont="1" applyFill="1" applyBorder="1" applyAlignment="1"/>
    <xf numFmtId="0" fontId="14" fillId="0" borderId="14" xfId="0" applyFont="1" applyFill="1" applyBorder="1"/>
    <xf numFmtId="0" fontId="17" fillId="0" borderId="1" xfId="0" applyFont="1" applyFill="1" applyBorder="1"/>
    <xf numFmtId="169" fontId="17" fillId="0" borderId="1" xfId="0" applyNumberFormat="1" applyFont="1" applyFill="1" applyBorder="1"/>
    <xf numFmtId="2" fontId="17" fillId="0" borderId="1" xfId="0" applyNumberFormat="1" applyFont="1" applyFill="1" applyBorder="1"/>
    <xf numFmtId="2" fontId="15" fillId="0" borderId="1" xfId="0" applyNumberFormat="1" applyFont="1" applyFill="1" applyBorder="1"/>
    <xf numFmtId="2" fontId="14" fillId="0" borderId="1" xfId="0" applyNumberFormat="1" applyFont="1" applyFill="1" applyBorder="1"/>
    <xf numFmtId="2" fontId="15" fillId="0" borderId="1" xfId="0" applyNumberFormat="1" applyFont="1" applyFill="1" applyBorder="1" applyProtection="1">
      <protection hidden="1"/>
    </xf>
    <xf numFmtId="0" fontId="15" fillId="0" borderId="1" xfId="0" applyFont="1" applyFill="1" applyBorder="1" applyProtection="1">
      <protection hidden="1"/>
    </xf>
    <xf numFmtId="0" fontId="15" fillId="0" borderId="3" xfId="0" applyFont="1" applyFill="1" applyBorder="1" applyProtection="1">
      <protection hidden="1"/>
    </xf>
    <xf numFmtId="0" fontId="15" fillId="0" borderId="3" xfId="0" applyFont="1" applyFill="1" applyBorder="1"/>
    <xf numFmtId="2" fontId="16" fillId="0" borderId="1" xfId="0" applyNumberFormat="1" applyFont="1" applyFill="1" applyBorder="1"/>
    <xf numFmtId="169" fontId="14" fillId="0" borderId="2" xfId="0" applyNumberFormat="1" applyFont="1" applyFill="1" applyBorder="1"/>
    <xf numFmtId="169" fontId="14" fillId="0" borderId="16" xfId="0" applyNumberFormat="1" applyFont="1" applyFill="1" applyBorder="1"/>
    <xf numFmtId="169" fontId="14" fillId="0" borderId="1" xfId="0" applyNumberFormat="1" applyFont="1" applyFill="1" applyBorder="1"/>
    <xf numFmtId="0" fontId="15" fillId="0" borderId="11" xfId="0" applyFont="1" applyFill="1" applyBorder="1" applyProtection="1">
      <protection hidden="1"/>
    </xf>
    <xf numFmtId="169" fontId="17" fillId="0" borderId="1" xfId="0" applyNumberFormat="1" applyFont="1" applyFill="1" applyBorder="1" applyAlignment="1">
      <alignment horizontal="right"/>
    </xf>
    <xf numFmtId="2" fontId="15" fillId="0" borderId="4" xfId="0" applyNumberFormat="1" applyFont="1" applyFill="1" applyBorder="1"/>
    <xf numFmtId="0" fontId="15" fillId="0" borderId="14" xfId="0" applyFont="1" applyFill="1" applyBorder="1" applyProtection="1">
      <protection hidden="1"/>
    </xf>
    <xf numFmtId="0" fontId="14" fillId="0" borderId="17" xfId="0" applyFont="1" applyFill="1" applyBorder="1"/>
    <xf numFmtId="0" fontId="14" fillId="0" borderId="7" xfId="0" applyFont="1" applyFill="1" applyBorder="1"/>
    <xf numFmtId="0" fontId="14" fillId="0" borderId="18" xfId="0" applyFont="1" applyFill="1" applyBorder="1"/>
    <xf numFmtId="2" fontId="15" fillId="0" borderId="0" xfId="0" applyNumberFormat="1" applyFont="1" applyFill="1"/>
    <xf numFmtId="0" fontId="14" fillId="0" borderId="1" xfId="0" applyFont="1" applyFill="1" applyBorder="1"/>
    <xf numFmtId="2" fontId="15" fillId="0" borderId="0" xfId="0" applyNumberFormat="1" applyFont="1" applyFill="1" applyBorder="1"/>
    <xf numFmtId="0" fontId="14" fillId="0" borderId="0" xfId="0" applyFont="1" applyFill="1"/>
    <xf numFmtId="0" fontId="16" fillId="0" borderId="0" xfId="0" applyFont="1" applyFill="1" applyBorder="1"/>
    <xf numFmtId="2" fontId="14" fillId="0" borderId="19" xfId="0" applyNumberFormat="1" applyFont="1" applyFill="1" applyBorder="1"/>
    <xf numFmtId="0" fontId="15" fillId="0" borderId="5" xfId="0" applyFont="1" applyFill="1" applyBorder="1"/>
    <xf numFmtId="2" fontId="15" fillId="0" borderId="5" xfId="0" applyNumberFormat="1" applyFont="1" applyFill="1" applyBorder="1"/>
    <xf numFmtId="2" fontId="16" fillId="0" borderId="0" xfId="0" applyNumberFormat="1" applyFont="1" applyFill="1"/>
    <xf numFmtId="0" fontId="15" fillId="0" borderId="1" xfId="0" applyFont="1" applyFill="1" applyBorder="1" applyAlignment="1">
      <alignment wrapText="1"/>
    </xf>
    <xf numFmtId="2" fontId="6" fillId="3" borderId="1" xfId="0" applyNumberFormat="1" applyFont="1" applyFill="1" applyBorder="1"/>
    <xf numFmtId="0" fontId="5" fillId="0" borderId="0" xfId="0" applyFont="1" applyFill="1"/>
    <xf numFmtId="2" fontId="5" fillId="0" borderId="0" xfId="0" applyNumberFormat="1" applyFont="1" applyFill="1"/>
    <xf numFmtId="0" fontId="15" fillId="0" borderId="14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2" fontId="14" fillId="0" borderId="7" xfId="0" applyNumberFormat="1" applyFont="1" applyFill="1" applyBorder="1"/>
    <xf numFmtId="169" fontId="14" fillId="0" borderId="7" xfId="0" applyNumberFormat="1" applyFont="1" applyFill="1" applyBorder="1"/>
    <xf numFmtId="2" fontId="17" fillId="4" borderId="1" xfId="0" applyNumberFormat="1" applyFont="1" applyFill="1" applyBorder="1"/>
    <xf numFmtId="2" fontId="14" fillId="4" borderId="2" xfId="0" applyNumberFormat="1" applyFont="1" applyFill="1" applyBorder="1"/>
    <xf numFmtId="2" fontId="14" fillId="4" borderId="16" xfId="0" applyNumberFormat="1" applyFont="1" applyFill="1" applyBorder="1"/>
    <xf numFmtId="2" fontId="17" fillId="4" borderId="1" xfId="0" applyNumberFormat="1" applyFont="1" applyFill="1" applyBorder="1" applyAlignment="1">
      <alignment horizontal="right"/>
    </xf>
    <xf numFmtId="169" fontId="14" fillId="5" borderId="1" xfId="0" applyNumberFormat="1" applyFont="1" applyFill="1" applyBorder="1"/>
    <xf numFmtId="0" fontId="0" fillId="0" borderId="9" xfId="0" applyBorder="1"/>
    <xf numFmtId="0" fontId="15" fillId="3" borderId="1" xfId="0" applyFont="1" applyFill="1" applyBorder="1"/>
    <xf numFmtId="0" fontId="15" fillId="3" borderId="4" xfId="0" applyFont="1" applyFill="1" applyBorder="1" applyAlignment="1"/>
    <xf numFmtId="2" fontId="15" fillId="3" borderId="1" xfId="0" applyNumberFormat="1" applyFont="1" applyFill="1" applyBorder="1" applyProtection="1">
      <protection hidden="1"/>
    </xf>
    <xf numFmtId="166" fontId="15" fillId="0" borderId="1" xfId="0" applyNumberFormat="1" applyFont="1" applyFill="1" applyBorder="1"/>
    <xf numFmtId="164" fontId="5" fillId="0" borderId="1" xfId="1" applyNumberFormat="1" applyFont="1" applyFill="1" applyBorder="1"/>
    <xf numFmtId="169" fontId="14" fillId="3" borderId="2" xfId="0" applyNumberFormat="1" applyFont="1" applyFill="1" applyBorder="1"/>
    <xf numFmtId="171" fontId="14" fillId="3" borderId="2" xfId="0" applyNumberFormat="1" applyFont="1" applyFill="1" applyBorder="1"/>
    <xf numFmtId="0" fontId="15" fillId="3" borderId="1" xfId="0" applyFont="1" applyFill="1" applyBorder="1" applyAlignment="1"/>
    <xf numFmtId="0" fontId="14" fillId="3" borderId="7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/>
    <xf numFmtId="0" fontId="15" fillId="3" borderId="0" xfId="0" applyFont="1" applyFill="1"/>
    <xf numFmtId="0" fontId="15" fillId="3" borderId="1" xfId="0" applyFont="1" applyFill="1" applyBorder="1" applyAlignment="1">
      <alignment wrapText="1"/>
    </xf>
    <xf numFmtId="169" fontId="14" fillId="3" borderId="16" xfId="0" applyNumberFormat="1" applyFont="1" applyFill="1" applyBorder="1"/>
    <xf numFmtId="169" fontId="17" fillId="3" borderId="1" xfId="0" applyNumberFormat="1" applyFont="1" applyFill="1" applyBorder="1" applyAlignment="1">
      <alignment horizontal="right"/>
    </xf>
    <xf numFmtId="0" fontId="14" fillId="3" borderId="13" xfId="0" applyFont="1" applyFill="1" applyBorder="1"/>
    <xf numFmtId="0" fontId="15" fillId="6" borderId="1" xfId="0" applyFont="1" applyFill="1" applyBorder="1"/>
    <xf numFmtId="0" fontId="15" fillId="2" borderId="0" xfId="0" applyFont="1" applyFill="1"/>
    <xf numFmtId="2" fontId="15" fillId="2" borderId="1" xfId="0" applyNumberFormat="1" applyFont="1" applyFill="1" applyBorder="1"/>
    <xf numFmtId="2" fontId="14" fillId="2" borderId="1" xfId="0" applyNumberFormat="1" applyFont="1" applyFill="1" applyBorder="1"/>
    <xf numFmtId="2" fontId="15" fillId="2" borderId="1" xfId="0" applyNumberFormat="1" applyFont="1" applyFill="1" applyBorder="1" applyProtection="1">
      <protection hidden="1"/>
    </xf>
    <xf numFmtId="0" fontId="15" fillId="2" borderId="1" xfId="0" applyFont="1" applyFill="1" applyBorder="1" applyProtection="1">
      <protection hidden="1"/>
    </xf>
    <xf numFmtId="0" fontId="15" fillId="2" borderId="11" xfId="0" applyFont="1" applyFill="1" applyBorder="1"/>
    <xf numFmtId="0" fontId="16" fillId="2" borderId="1" xfId="0" applyFont="1" applyFill="1" applyBorder="1"/>
    <xf numFmtId="0" fontId="16" fillId="2" borderId="0" xfId="0" applyFont="1" applyFill="1"/>
    <xf numFmtId="2" fontId="14" fillId="3" borderId="1" xfId="0" applyNumberFormat="1" applyFont="1" applyFill="1" applyBorder="1"/>
    <xf numFmtId="2" fontId="15" fillId="3" borderId="1" xfId="0" applyNumberFormat="1" applyFont="1" applyFill="1" applyBorder="1"/>
    <xf numFmtId="0" fontId="15" fillId="7" borderId="1" xfId="0" applyFont="1" applyFill="1" applyBorder="1"/>
    <xf numFmtId="169" fontId="17" fillId="4" borderId="1" xfId="0" applyNumberFormat="1" applyFont="1" applyFill="1" applyBorder="1"/>
    <xf numFmtId="169" fontId="14" fillId="4" borderId="1" xfId="0" applyNumberFormat="1" applyFont="1" applyFill="1" applyBorder="1"/>
    <xf numFmtId="169" fontId="14" fillId="4" borderId="2" xfId="0" applyNumberFormat="1" applyFont="1" applyFill="1" applyBorder="1"/>
    <xf numFmtId="169" fontId="14" fillId="4" borderId="16" xfId="0" applyNumberFormat="1" applyFont="1" applyFill="1" applyBorder="1"/>
    <xf numFmtId="169" fontId="17" fillId="4" borderId="1" xfId="0" applyNumberFormat="1" applyFont="1" applyFill="1" applyBorder="1" applyAlignment="1">
      <alignment horizontal="right"/>
    </xf>
    <xf numFmtId="169" fontId="15" fillId="4" borderId="1" xfId="0" applyNumberFormat="1" applyFont="1" applyFill="1" applyBorder="1"/>
    <xf numFmtId="169" fontId="15" fillId="0" borderId="1" xfId="0" applyNumberFormat="1" applyFont="1" applyFill="1" applyBorder="1"/>
    <xf numFmtId="2" fontId="14" fillId="0" borderId="2" xfId="0" applyNumberFormat="1" applyFont="1" applyFill="1" applyBorder="1"/>
    <xf numFmtId="2" fontId="14" fillId="0" borderId="16" xfId="0" applyNumberFormat="1" applyFont="1" applyFill="1" applyBorder="1"/>
    <xf numFmtId="2" fontId="17" fillId="0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169" fontId="17" fillId="3" borderId="1" xfId="0" applyNumberFormat="1" applyFont="1" applyFill="1" applyBorder="1"/>
    <xf numFmtId="171" fontId="14" fillId="3" borderId="16" xfId="0" applyNumberFormat="1" applyFont="1" applyFill="1" applyBorder="1"/>
    <xf numFmtId="171" fontId="17" fillId="3" borderId="1" xfId="0" applyNumberFormat="1" applyFont="1" applyFill="1" applyBorder="1"/>
    <xf numFmtId="170" fontId="17" fillId="3" borderId="1" xfId="0" applyNumberFormat="1" applyFont="1" applyFill="1" applyBorder="1"/>
    <xf numFmtId="2" fontId="17" fillId="3" borderId="1" xfId="0" applyNumberFormat="1" applyFont="1" applyFill="1" applyBorder="1"/>
    <xf numFmtId="169" fontId="17" fillId="3" borderId="1" xfId="0" applyNumberFormat="1" applyFont="1" applyFill="1" applyBorder="1" applyAlignment="1">
      <alignment horizontal="center"/>
    </xf>
    <xf numFmtId="171" fontId="17" fillId="3" borderId="1" xfId="0" applyNumberFormat="1" applyFont="1" applyFill="1" applyBorder="1" applyAlignment="1">
      <alignment horizontal="center"/>
    </xf>
    <xf numFmtId="169" fontId="14" fillId="3" borderId="1" xfId="0" applyNumberFormat="1" applyFont="1" applyFill="1" applyBorder="1"/>
    <xf numFmtId="169" fontId="15" fillId="3" borderId="1" xfId="0" applyNumberFormat="1" applyFont="1" applyFill="1" applyBorder="1"/>
    <xf numFmtId="2" fontId="14" fillId="3" borderId="2" xfId="0" applyNumberFormat="1" applyFont="1" applyFill="1" applyBorder="1"/>
    <xf numFmtId="2" fontId="14" fillId="3" borderId="16" xfId="0" applyNumberFormat="1" applyFont="1" applyFill="1" applyBorder="1"/>
    <xf numFmtId="2" fontId="17" fillId="3" borderId="1" xfId="0" applyNumberFormat="1" applyFont="1" applyFill="1" applyBorder="1" applyAlignment="1">
      <alignment horizontal="right"/>
    </xf>
    <xf numFmtId="2" fontId="14" fillId="3" borderId="13" xfId="0" applyNumberFormat="1" applyFont="1" applyFill="1" applyBorder="1"/>
    <xf numFmtId="2" fontId="14" fillId="3" borderId="7" xfId="0" applyNumberFormat="1" applyFont="1" applyFill="1" applyBorder="1"/>
    <xf numFmtId="2" fontId="17" fillId="8" borderId="1" xfId="0" applyNumberFormat="1" applyFont="1" applyFill="1" applyBorder="1"/>
    <xf numFmtId="166" fontId="17" fillId="8" borderId="1" xfId="0" applyNumberFormat="1" applyFont="1" applyFill="1" applyBorder="1"/>
    <xf numFmtId="0" fontId="15" fillId="7" borderId="1" xfId="0" applyFont="1" applyFill="1" applyBorder="1" applyAlignment="1">
      <alignment wrapText="1"/>
    </xf>
    <xf numFmtId="2" fontId="17" fillId="7" borderId="1" xfId="0" applyNumberFormat="1" applyFont="1" applyFill="1" applyBorder="1"/>
    <xf numFmtId="165" fontId="17" fillId="7" borderId="1" xfId="0" applyNumberFormat="1" applyFont="1" applyFill="1" applyBorder="1"/>
    <xf numFmtId="0" fontId="15" fillId="2" borderId="1" xfId="0" applyFont="1" applyFill="1" applyBorder="1" applyAlignment="1">
      <alignment wrapText="1"/>
    </xf>
    <xf numFmtId="169" fontId="17" fillId="2" borderId="1" xfId="0" applyNumberFormat="1" applyFont="1" applyFill="1" applyBorder="1" applyAlignment="1">
      <alignment horizontal="center"/>
    </xf>
    <xf numFmtId="171" fontId="17" fillId="2" borderId="1" xfId="0" applyNumberFormat="1" applyFont="1" applyFill="1" applyBorder="1" applyAlignment="1">
      <alignment horizontal="center"/>
    </xf>
    <xf numFmtId="170" fontId="17" fillId="2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Protection="1">
      <protection hidden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79;&#1072;%20&#1089;&#1077;&#1085;&#1090;&#1103;&#1073;&#1088;&#1100;%20&#1089;&#1072;&#1076;&#1080;&#1082;%20&#1075;&#1086;&#1090;&#1086;&#1074;&#1072;&#1103;%202021%20(2)%20(1).xlsx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5;&#1078;&#1077;&#1083;&#1072;/Downloads/&#1084;&#1077;&#1085;&#1102;%20&#1079;&#1072;%20&#1086;&#1089;&#1090;&#1072;&#1090;&#1082;&#1080;%202019%20&#1075;.&#1072;&#1093;&#1089;&#1072;&#1088;&#1080;&#1089;&#1072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10"/>
      <sheetName val="04.10"/>
      <sheetName val="05.10"/>
      <sheetName val="06.10"/>
      <sheetName val="07.10"/>
      <sheetName val="08.10"/>
      <sheetName val="11.10"/>
      <sheetName val="12.10"/>
      <sheetName val="13.10"/>
      <sheetName val="14.10"/>
      <sheetName val="15.10"/>
      <sheetName val="18.10"/>
      <sheetName val="19.10"/>
      <sheetName val="20.10"/>
      <sheetName val="21.10"/>
      <sheetName val="22.10"/>
      <sheetName val="28.09"/>
      <sheetName val="29.09"/>
      <sheetName val="30.09"/>
      <sheetName val="28.06"/>
      <sheetName val="29.06"/>
      <sheetName val="накоп."/>
      <sheetName val="29.04"/>
      <sheetName val="30.04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86">
          <cell r="O86">
            <v>0</v>
          </cell>
        </row>
      </sheetData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.09"/>
      <sheetName val="5.09"/>
      <sheetName val="6.09"/>
      <sheetName val="9.09"/>
      <sheetName val="10.09"/>
      <sheetName val="11.09"/>
      <sheetName val="12.09"/>
      <sheetName val="13.09"/>
      <sheetName val="16.09"/>
      <sheetName val="17.09"/>
      <sheetName val="18.09"/>
      <sheetName val="19.09"/>
      <sheetName val="20.09"/>
      <sheetName val="23.09"/>
      <sheetName val="24.06"/>
      <sheetName val="25.09"/>
      <sheetName val="26.09"/>
      <sheetName val="27.09"/>
      <sheetName val="30.09"/>
      <sheetName val="накоп."/>
      <sheetName val="завт"/>
      <sheetName val="обед"/>
      <sheetName val="полд"/>
      <sheetName val="НАК.2"/>
      <sheetName val="зав2"/>
      <sheetName val="об2"/>
      <sheetName val="пол2"/>
      <sheetName val="Лист1"/>
      <sheetName val="Лист2"/>
      <sheetName val="Лист4"/>
      <sheetName val="Лист5"/>
      <sheetName val="Лист6"/>
      <sheetName val="03.09"/>
      <sheetName val="24.09"/>
      <sheetName val="15.10"/>
      <sheetName val="16.10"/>
      <sheetName val="Лист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3">
          <cell r="G63">
            <v>0</v>
          </cell>
        </row>
        <row r="67">
          <cell r="G67">
            <v>0</v>
          </cell>
        </row>
        <row r="70">
          <cell r="G70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63">
          <cell r="G63">
            <v>3.8300399999999999</v>
          </cell>
        </row>
        <row r="67">
          <cell r="G67">
            <v>160</v>
          </cell>
        </row>
        <row r="70">
          <cell r="G70">
            <v>0.72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Z27"/>
  <sheetViews>
    <sheetView topLeftCell="A10" zoomScale="80" workbookViewId="0">
      <selection activeCell="W5" sqref="W5"/>
    </sheetView>
  </sheetViews>
  <sheetFormatPr defaultRowHeight="15"/>
  <cols>
    <col min="1" max="1" width="17.28515625" customWidth="1"/>
    <col min="2" max="2" width="24.85546875" customWidth="1"/>
    <col min="3" max="3" width="8.28515625" customWidth="1"/>
    <col min="4" max="4" width="7.7109375" customWidth="1"/>
    <col min="5" max="5" width="8.42578125" customWidth="1"/>
    <col min="6" max="6" width="7.5703125" customWidth="1"/>
    <col min="7" max="7" width="8.5703125" customWidth="1"/>
    <col min="8" max="8" width="7.28515625" customWidth="1"/>
    <col min="9" max="9" width="8.28515625" customWidth="1"/>
    <col min="10" max="10" width="8.5703125" customWidth="1"/>
    <col min="11" max="11" width="7.42578125" customWidth="1"/>
    <col min="12" max="12" width="7.5703125" customWidth="1"/>
    <col min="13" max="13" width="8.85546875" customWidth="1"/>
    <col min="14" max="14" width="7.85546875" customWidth="1"/>
    <col min="15" max="15" width="8.28515625" customWidth="1"/>
    <col min="16" max="16" width="7.28515625" customWidth="1"/>
    <col min="17" max="17" width="8.42578125" hidden="1" customWidth="1"/>
    <col min="18" max="18" width="3.28515625" hidden="1" customWidth="1"/>
    <col min="19" max="19" width="8.5703125" hidden="1" customWidth="1"/>
    <col min="20" max="20" width="6.5703125" customWidth="1"/>
    <col min="21" max="21" width="7.85546875" customWidth="1"/>
    <col min="22" max="22" width="12.85546875" customWidth="1"/>
    <col min="24" max="24" width="14.28515625" customWidth="1"/>
    <col min="25" max="25" width="12.42578125" customWidth="1"/>
  </cols>
  <sheetData>
    <row r="1" spans="1:22" ht="124.5" customHeight="1">
      <c r="A1" s="20" t="s">
        <v>228</v>
      </c>
      <c r="B1" s="10" t="s">
        <v>0</v>
      </c>
      <c r="C1" s="11" t="s">
        <v>128</v>
      </c>
      <c r="D1" s="11" t="s">
        <v>2</v>
      </c>
      <c r="E1" s="11" t="s">
        <v>41</v>
      </c>
      <c r="F1" s="11" t="s">
        <v>3</v>
      </c>
      <c r="G1" s="11" t="s">
        <v>4</v>
      </c>
      <c r="H1" s="11" t="s">
        <v>5</v>
      </c>
      <c r="I1" s="11" t="s">
        <v>56</v>
      </c>
      <c r="J1" s="11" t="s">
        <v>32</v>
      </c>
      <c r="K1" s="12" t="s">
        <v>9</v>
      </c>
      <c r="L1" s="11" t="s">
        <v>33</v>
      </c>
      <c r="M1" s="11" t="s">
        <v>11</v>
      </c>
      <c r="N1" s="11" t="s">
        <v>207</v>
      </c>
      <c r="O1" s="11" t="s">
        <v>12</v>
      </c>
      <c r="P1" s="11" t="s">
        <v>86</v>
      </c>
      <c r="Q1" s="11" t="s">
        <v>126</v>
      </c>
      <c r="R1" s="11" t="s">
        <v>126</v>
      </c>
      <c r="S1" s="11" t="s">
        <v>8</v>
      </c>
      <c r="T1" s="11" t="s">
        <v>39</v>
      </c>
      <c r="U1" s="11" t="s">
        <v>34</v>
      </c>
      <c r="V1" s="13"/>
    </row>
    <row r="2" spans="1:22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9"/>
    </row>
    <row r="3" spans="1:22" ht="15.75" customHeight="1">
      <c r="A3" s="35"/>
      <c r="B3" s="9" t="s">
        <v>130</v>
      </c>
      <c r="C3" s="15">
        <v>0.2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65"/>
      <c r="V3" s="9"/>
    </row>
    <row r="4" spans="1:22" ht="15.75" customHeight="1">
      <c r="A4" s="37" t="s">
        <v>16</v>
      </c>
      <c r="B4" s="9" t="s">
        <v>17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>
        <v>0.1</v>
      </c>
      <c r="P4" s="15"/>
      <c r="Q4" s="15"/>
      <c r="R4" s="15"/>
      <c r="S4" s="15"/>
      <c r="T4" s="15"/>
      <c r="U4" s="15"/>
      <c r="V4" s="9"/>
    </row>
    <row r="5" spans="1:22" ht="15.75" customHeight="1">
      <c r="A5" s="35"/>
      <c r="B5" s="9" t="s">
        <v>18</v>
      </c>
      <c r="C5" s="15"/>
      <c r="D5" s="15"/>
      <c r="E5" s="15"/>
      <c r="F5" s="15">
        <v>0.1</v>
      </c>
      <c r="G5" s="15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9"/>
    </row>
    <row r="6" spans="1:22" ht="15.75" customHeight="1">
      <c r="A6" s="41"/>
      <c r="B6" s="9" t="s">
        <v>142</v>
      </c>
      <c r="C6" s="15"/>
      <c r="D6" s="15"/>
      <c r="E6" s="15"/>
      <c r="F6" s="15">
        <v>0.1</v>
      </c>
      <c r="G6" s="15"/>
      <c r="H6" s="15">
        <v>0.01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9"/>
    </row>
    <row r="7" spans="1:22" ht="15.75" customHeight="1" thickBot="1">
      <c r="A7" s="42"/>
      <c r="B7" s="9" t="s">
        <v>2</v>
      </c>
      <c r="C7" s="49"/>
      <c r="D7" s="49">
        <v>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9"/>
    </row>
    <row r="8" spans="1:22" ht="15.75" customHeight="1">
      <c r="A8" s="35"/>
      <c r="B8" s="21" t="s">
        <v>159</v>
      </c>
      <c r="C8" s="47"/>
      <c r="D8" s="47"/>
      <c r="E8" s="47">
        <v>0.25</v>
      </c>
      <c r="F8" s="47"/>
      <c r="G8" s="47"/>
      <c r="H8" s="47"/>
      <c r="I8" s="47"/>
      <c r="J8" s="47"/>
      <c r="K8" s="47">
        <v>0.11</v>
      </c>
      <c r="L8" s="47">
        <v>0.12</v>
      </c>
      <c r="M8" s="47">
        <v>0.9</v>
      </c>
      <c r="N8" s="47"/>
      <c r="O8" s="47"/>
      <c r="P8" s="47"/>
      <c r="Q8" s="47"/>
      <c r="R8" s="47"/>
      <c r="S8" s="47"/>
      <c r="T8" s="47"/>
      <c r="U8" s="47"/>
      <c r="V8" s="9"/>
    </row>
    <row r="9" spans="1:22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</row>
    <row r="10" spans="1:22" ht="18" customHeight="1">
      <c r="A10" s="37" t="s">
        <v>19</v>
      </c>
      <c r="B10" s="22" t="s">
        <v>206</v>
      </c>
      <c r="C10" s="15"/>
      <c r="D10" s="15"/>
      <c r="E10" s="15"/>
      <c r="F10" s="15"/>
      <c r="G10" s="15"/>
      <c r="H10" s="15"/>
      <c r="I10" s="15">
        <v>4</v>
      </c>
      <c r="J10" s="15">
        <v>0.1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9"/>
    </row>
    <row r="11" spans="1:22" ht="17.25" customHeight="1">
      <c r="A11" s="35"/>
      <c r="B11" s="2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9"/>
    </row>
    <row r="12" spans="1:22" ht="16.5" customHeight="1">
      <c r="A12" s="35"/>
      <c r="B12" s="21" t="s">
        <v>39</v>
      </c>
      <c r="C12" s="15"/>
      <c r="D12" s="15"/>
      <c r="E12" s="15"/>
      <c r="F12" s="15">
        <v>0.1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v>0.18</v>
      </c>
      <c r="U12" s="15"/>
      <c r="V12" s="9"/>
    </row>
    <row r="13" spans="1:22" ht="18" customHeight="1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</row>
    <row r="14" spans="1:22" ht="18.75" hidden="1" customHeight="1" thickBot="1">
      <c r="A14" s="31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</row>
    <row r="15" spans="1:22" ht="15" customHeight="1" thickBot="1">
      <c r="A15" s="40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9"/>
    </row>
    <row r="16" spans="1:22" ht="18" customHeight="1">
      <c r="A16" s="40" t="s">
        <v>20</v>
      </c>
      <c r="B16" s="9" t="s">
        <v>180</v>
      </c>
      <c r="C16" s="47"/>
      <c r="D16" s="47"/>
      <c r="E16" s="47"/>
      <c r="F16" s="47">
        <v>0.1</v>
      </c>
      <c r="G16" s="47">
        <v>0.5</v>
      </c>
      <c r="H16" s="47"/>
      <c r="I16" s="47">
        <v>2</v>
      </c>
      <c r="J16" s="47"/>
      <c r="K16" s="47"/>
      <c r="L16" s="47"/>
      <c r="M16" s="47"/>
      <c r="N16" s="47">
        <v>0.25</v>
      </c>
      <c r="O16" s="47"/>
      <c r="P16" s="47">
        <v>0.15</v>
      </c>
      <c r="Q16" s="47"/>
      <c r="R16" s="70"/>
      <c r="S16" s="70"/>
      <c r="T16" s="66"/>
      <c r="U16" s="47"/>
      <c r="V16" s="9"/>
    </row>
    <row r="17" spans="1:26" ht="15" customHeight="1">
      <c r="A17" s="32"/>
      <c r="B17" s="9" t="s">
        <v>59</v>
      </c>
      <c r="C17" s="47"/>
      <c r="D17" s="47"/>
      <c r="E17" s="47"/>
      <c r="F17" s="47">
        <v>0.1</v>
      </c>
      <c r="G17" s="47"/>
      <c r="H17" s="47">
        <v>0.01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9"/>
    </row>
    <row r="18" spans="1:26" ht="21" customHeight="1">
      <c r="A18" s="32"/>
      <c r="B18" s="9" t="s">
        <v>229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0.52</v>
      </c>
      <c r="V18" s="9"/>
    </row>
    <row r="19" spans="1:26" ht="18.75">
      <c r="A19" s="33" t="s">
        <v>21</v>
      </c>
      <c r="B19" s="33"/>
      <c r="C19" s="15">
        <f t="shared" ref="C19:U19" si="0">C21/C20</f>
        <v>0.05</v>
      </c>
      <c r="D19" s="15">
        <f t="shared" si="0"/>
        <v>0.5</v>
      </c>
      <c r="E19" s="15">
        <f t="shared" si="0"/>
        <v>6.25E-2</v>
      </c>
      <c r="F19" s="15">
        <f t="shared" si="0"/>
        <v>0.125</v>
      </c>
      <c r="G19" s="15">
        <f t="shared" si="0"/>
        <v>0.375</v>
      </c>
      <c r="H19" s="15">
        <f t="shared" si="0"/>
        <v>5.0000000000000001E-3</v>
      </c>
      <c r="I19" s="15">
        <f t="shared" si="0"/>
        <v>1.5</v>
      </c>
      <c r="J19" s="15">
        <f t="shared" si="0"/>
        <v>2.5000000000000001E-2</v>
      </c>
      <c r="K19" s="15">
        <f t="shared" si="0"/>
        <v>2.75E-2</v>
      </c>
      <c r="L19" s="15">
        <f t="shared" si="0"/>
        <v>0.03</v>
      </c>
      <c r="M19" s="15">
        <f t="shared" si="0"/>
        <v>0.22500000000000001</v>
      </c>
      <c r="N19" s="15">
        <f t="shared" si="0"/>
        <v>6.25E-2</v>
      </c>
      <c r="O19" s="15">
        <f t="shared" si="0"/>
        <v>2.5000000000000001E-2</v>
      </c>
      <c r="P19" s="15">
        <f t="shared" si="0"/>
        <v>3.7499999999999999E-2</v>
      </c>
      <c r="Q19" s="15">
        <f t="shared" si="0"/>
        <v>0</v>
      </c>
      <c r="R19" s="15">
        <f t="shared" si="0"/>
        <v>0</v>
      </c>
      <c r="S19" s="15">
        <f>S21/S20</f>
        <v>0</v>
      </c>
      <c r="T19" s="15">
        <f t="shared" si="0"/>
        <v>4.4999999999999998E-2</v>
      </c>
      <c r="U19" s="15">
        <f t="shared" si="0"/>
        <v>0.13</v>
      </c>
      <c r="V19" s="9"/>
    </row>
    <row r="20" spans="1:26" ht="15.75">
      <c r="A20" s="30" t="s">
        <v>22</v>
      </c>
      <c r="B20" s="30"/>
      <c r="C20" s="17">
        <v>4</v>
      </c>
      <c r="D20" s="17">
        <v>4</v>
      </c>
      <c r="E20" s="17">
        <v>4</v>
      </c>
      <c r="F20" s="17">
        <v>4</v>
      </c>
      <c r="G20" s="17">
        <v>4</v>
      </c>
      <c r="H20" s="17">
        <v>4</v>
      </c>
      <c r="I20" s="17">
        <v>4</v>
      </c>
      <c r="J20" s="17">
        <v>4</v>
      </c>
      <c r="K20" s="17">
        <v>4</v>
      </c>
      <c r="L20" s="17">
        <v>4</v>
      </c>
      <c r="M20" s="17">
        <v>4</v>
      </c>
      <c r="N20" s="17">
        <v>4</v>
      </c>
      <c r="O20" s="17">
        <v>4</v>
      </c>
      <c r="P20" s="17">
        <v>4</v>
      </c>
      <c r="Q20" s="17">
        <v>4</v>
      </c>
      <c r="R20" s="17">
        <v>13</v>
      </c>
      <c r="S20" s="17">
        <v>11</v>
      </c>
      <c r="T20" s="17">
        <v>4</v>
      </c>
      <c r="U20" s="17">
        <v>4</v>
      </c>
      <c r="V20" s="9"/>
    </row>
    <row r="21" spans="1:26" ht="16.5" customHeight="1">
      <c r="A21" s="214" t="s">
        <v>23</v>
      </c>
      <c r="B21" s="215"/>
      <c r="C21" s="15">
        <f>C3+C4+C5+C6+C7+C8+C9+C10+C11+C12+C13+C14+C15+C16+C17+C18</f>
        <v>0.2</v>
      </c>
      <c r="D21" s="15">
        <f t="shared" ref="D21:U21" si="1">D3+D4+D5+D6+D7+D8+D9+D10+D11+D12+D13+D14+D15+D16+D17+D18</f>
        <v>2</v>
      </c>
      <c r="E21" s="15">
        <f t="shared" si="1"/>
        <v>0.25</v>
      </c>
      <c r="F21" s="15">
        <f t="shared" si="1"/>
        <v>0.5</v>
      </c>
      <c r="G21" s="15">
        <f t="shared" si="1"/>
        <v>1.5</v>
      </c>
      <c r="H21" s="15">
        <f t="shared" si="1"/>
        <v>0.02</v>
      </c>
      <c r="I21" s="15">
        <f t="shared" si="1"/>
        <v>6</v>
      </c>
      <c r="J21" s="15">
        <f t="shared" si="1"/>
        <v>0.1</v>
      </c>
      <c r="K21" s="15">
        <f t="shared" si="1"/>
        <v>0.11</v>
      </c>
      <c r="L21" s="15">
        <f t="shared" si="1"/>
        <v>0.12</v>
      </c>
      <c r="M21" s="15">
        <f t="shared" si="1"/>
        <v>0.9</v>
      </c>
      <c r="N21" s="15">
        <f t="shared" si="1"/>
        <v>0.25</v>
      </c>
      <c r="O21" s="15">
        <f t="shared" si="1"/>
        <v>0.1</v>
      </c>
      <c r="P21" s="15">
        <f t="shared" si="1"/>
        <v>0.15</v>
      </c>
      <c r="Q21" s="15">
        <f t="shared" si="1"/>
        <v>0</v>
      </c>
      <c r="R21" s="15">
        <f t="shared" si="1"/>
        <v>0</v>
      </c>
      <c r="S21" s="15">
        <f>S3+S4+S5+S6+S7+S8+S9+S10+S11+S12+S13+S14+S15+S16+S17+S18</f>
        <v>0</v>
      </c>
      <c r="T21" s="15">
        <f t="shared" si="1"/>
        <v>0.18</v>
      </c>
      <c r="U21" s="15">
        <f t="shared" si="1"/>
        <v>0.52</v>
      </c>
      <c r="V21" s="9"/>
    </row>
    <row r="22" spans="1:26" ht="18.75">
      <c r="A22" s="30" t="s">
        <v>24</v>
      </c>
      <c r="B22" s="30"/>
      <c r="C22" s="15">
        <v>40</v>
      </c>
      <c r="D22" s="46">
        <v>25</v>
      </c>
      <c r="E22" s="15">
        <v>405</v>
      </c>
      <c r="F22" s="27">
        <v>55</v>
      </c>
      <c r="G22" s="27">
        <v>60</v>
      </c>
      <c r="H22" s="27">
        <v>800</v>
      </c>
      <c r="I22" s="27">
        <v>8</v>
      </c>
      <c r="J22" s="27">
        <v>222</v>
      </c>
      <c r="K22" s="27">
        <v>38</v>
      </c>
      <c r="L22" s="27">
        <v>43</v>
      </c>
      <c r="M22" s="27">
        <v>44</v>
      </c>
      <c r="N22" s="27">
        <v>38</v>
      </c>
      <c r="O22" s="27">
        <v>425</v>
      </c>
      <c r="P22" s="15">
        <v>108</v>
      </c>
      <c r="Q22" s="15">
        <v>150</v>
      </c>
      <c r="R22" s="15"/>
      <c r="S22" s="15"/>
      <c r="T22" s="15">
        <v>150</v>
      </c>
      <c r="U22" s="15">
        <v>69</v>
      </c>
      <c r="V22" s="9"/>
    </row>
    <row r="23" spans="1:26" ht="18.75">
      <c r="A23" s="30" t="s">
        <v>25</v>
      </c>
      <c r="B23" s="30"/>
      <c r="C23" s="16">
        <f t="shared" ref="C23:U23" si="2">PRODUCT(C21:C22)</f>
        <v>8</v>
      </c>
      <c r="D23" s="16">
        <f t="shared" si="2"/>
        <v>50</v>
      </c>
      <c r="E23" s="16">
        <f t="shared" si="2"/>
        <v>101.25</v>
      </c>
      <c r="F23" s="16">
        <f t="shared" si="2"/>
        <v>27.5</v>
      </c>
      <c r="G23" s="16">
        <f t="shared" si="2"/>
        <v>90</v>
      </c>
      <c r="H23" s="16">
        <f t="shared" si="2"/>
        <v>16</v>
      </c>
      <c r="I23" s="16">
        <f t="shared" si="2"/>
        <v>48</v>
      </c>
      <c r="J23" s="16">
        <f t="shared" si="2"/>
        <v>22.200000000000003</v>
      </c>
      <c r="K23" s="16">
        <f t="shared" si="2"/>
        <v>4.18</v>
      </c>
      <c r="L23" s="16">
        <f t="shared" si="2"/>
        <v>5.16</v>
      </c>
      <c r="M23" s="16">
        <f t="shared" si="2"/>
        <v>39.6</v>
      </c>
      <c r="N23" s="138">
        <f t="shared" si="2"/>
        <v>9.5</v>
      </c>
      <c r="O23" s="16">
        <f t="shared" si="2"/>
        <v>42.5</v>
      </c>
      <c r="P23" s="16">
        <f t="shared" si="2"/>
        <v>16.2</v>
      </c>
      <c r="Q23" s="16">
        <f t="shared" si="2"/>
        <v>0</v>
      </c>
      <c r="R23" s="16">
        <f t="shared" si="2"/>
        <v>0</v>
      </c>
      <c r="S23" s="16">
        <f>PRODUCT(S21:S22)</f>
        <v>0</v>
      </c>
      <c r="T23" s="16">
        <f t="shared" si="2"/>
        <v>27</v>
      </c>
      <c r="U23" s="16">
        <f t="shared" si="2"/>
        <v>35.880000000000003</v>
      </c>
      <c r="V23" s="23">
        <f>SUM(C23:U23)</f>
        <v>542.97</v>
      </c>
      <c r="X23" s="29"/>
      <c r="Y23" s="54"/>
    </row>
    <row r="24" spans="1:26">
      <c r="N24" s="3"/>
      <c r="O24" s="3"/>
      <c r="P24" s="3"/>
      <c r="Q24" s="3"/>
      <c r="R24" s="3"/>
      <c r="S24" s="3"/>
      <c r="T24" s="3"/>
      <c r="U24" s="3"/>
      <c r="V24" s="3"/>
    </row>
    <row r="25" spans="1:26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 t="s">
        <v>27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X25" s="29"/>
      <c r="Z25" s="54"/>
    </row>
    <row r="26" spans="1:26" ht="15.75">
      <c r="A26" s="4"/>
      <c r="H26" s="4"/>
      <c r="I26" s="4"/>
      <c r="J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6" ht="15.75">
      <c r="B27" s="4" t="s">
        <v>28</v>
      </c>
      <c r="C27" s="4" t="s">
        <v>29</v>
      </c>
      <c r="D27" s="4"/>
      <c r="E27" s="4"/>
      <c r="F27" s="4"/>
      <c r="G27" s="4"/>
      <c r="K27" s="4" t="s">
        <v>30</v>
      </c>
      <c r="N27" t="s">
        <v>31</v>
      </c>
      <c r="O27" t="s">
        <v>73</v>
      </c>
    </row>
  </sheetData>
  <mergeCells count="1">
    <mergeCell ref="A21:B21"/>
  </mergeCells>
  <phoneticPr fontId="10" type="noConversion"/>
  <pageMargins left="0.11811023622047245" right="0.11811023622047245" top="0.74803149606299213" bottom="0.74803149606299213" header="0.31496062992125984" footer="0.31496062992125984"/>
  <pageSetup paperSize="9" scale="75" orientation="landscape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7"/>
  <dimension ref="A1:AN27"/>
  <sheetViews>
    <sheetView zoomScale="75" workbookViewId="0">
      <selection activeCell="AI12" sqref="AI12"/>
    </sheetView>
  </sheetViews>
  <sheetFormatPr defaultRowHeight="15"/>
  <cols>
    <col min="1" max="1" width="15.42578125" customWidth="1"/>
    <col min="2" max="2" width="21.7109375" customWidth="1"/>
    <col min="3" max="3" width="7" customWidth="1"/>
    <col min="4" max="4" width="7" hidden="1" customWidth="1"/>
    <col min="5" max="5" width="8.28515625" customWidth="1"/>
    <col min="6" max="6" width="7.5703125" customWidth="1"/>
    <col min="7" max="8" width="8" customWidth="1"/>
    <col min="9" max="9" width="8.5703125" customWidth="1"/>
    <col min="10" max="11" width="8" customWidth="1"/>
    <col min="12" max="12" width="8.140625" customWidth="1"/>
    <col min="13" max="13" width="8.28515625" customWidth="1"/>
    <col min="14" max="14" width="7.7109375" hidden="1" customWidth="1"/>
    <col min="15" max="15" width="6.5703125" hidden="1" customWidth="1"/>
    <col min="16" max="16" width="7.140625" hidden="1" customWidth="1"/>
    <col min="17" max="17" width="7.85546875" hidden="1" customWidth="1"/>
    <col min="18" max="19" width="7.5703125" customWidth="1"/>
    <col min="20" max="20" width="7" hidden="1" customWidth="1"/>
    <col min="21" max="21" width="7.140625" hidden="1" customWidth="1"/>
    <col min="22" max="22" width="8.28515625" customWidth="1"/>
    <col min="23" max="23" width="9.85546875" hidden="1" customWidth="1"/>
    <col min="24" max="24" width="7.5703125" customWidth="1"/>
    <col min="25" max="25" width="8.28515625" customWidth="1"/>
    <col min="26" max="26" width="7.5703125" customWidth="1"/>
    <col min="27" max="27" width="8" customWidth="1"/>
    <col min="28" max="28" width="8" hidden="1" customWidth="1"/>
    <col min="29" max="29" width="13.28515625" customWidth="1"/>
    <col min="30" max="30" width="14.7109375" customWidth="1"/>
    <col min="31" max="31" width="5.7109375" customWidth="1"/>
    <col min="32" max="32" width="12.5703125" customWidth="1"/>
    <col min="33" max="33" width="5.7109375" customWidth="1"/>
  </cols>
  <sheetData>
    <row r="1" spans="1:40" ht="124.5" customHeight="1">
      <c r="A1" s="20" t="s">
        <v>212</v>
      </c>
      <c r="B1" s="10" t="s">
        <v>0</v>
      </c>
      <c r="C1" s="11" t="s">
        <v>6</v>
      </c>
      <c r="D1" s="11" t="s">
        <v>1</v>
      </c>
      <c r="E1" s="11" t="s">
        <v>139</v>
      </c>
      <c r="F1" s="11" t="s">
        <v>2</v>
      </c>
      <c r="G1" s="11" t="s">
        <v>66</v>
      </c>
      <c r="H1" s="11" t="s">
        <v>3</v>
      </c>
      <c r="I1" s="11" t="s">
        <v>4</v>
      </c>
      <c r="J1" s="11" t="s">
        <v>5</v>
      </c>
      <c r="K1" s="11" t="s">
        <v>10</v>
      </c>
      <c r="L1" s="11" t="s">
        <v>34</v>
      </c>
      <c r="M1" s="12" t="s">
        <v>9</v>
      </c>
      <c r="N1" s="12" t="s">
        <v>8</v>
      </c>
      <c r="O1" s="12" t="s">
        <v>10</v>
      </c>
      <c r="P1" s="12" t="s">
        <v>61</v>
      </c>
      <c r="Q1" s="12" t="s">
        <v>166</v>
      </c>
      <c r="R1" s="11" t="s">
        <v>33</v>
      </c>
      <c r="S1" s="11" t="s">
        <v>11</v>
      </c>
      <c r="T1" s="11" t="s">
        <v>61</v>
      </c>
      <c r="U1" s="11" t="s">
        <v>13</v>
      </c>
      <c r="V1" s="11" t="s">
        <v>12</v>
      </c>
      <c r="W1" s="11" t="s">
        <v>63</v>
      </c>
      <c r="X1" s="11" t="s">
        <v>13</v>
      </c>
      <c r="Y1" s="11" t="s">
        <v>40</v>
      </c>
      <c r="Z1" s="11" t="s">
        <v>126</v>
      </c>
      <c r="AA1" s="11" t="s">
        <v>203</v>
      </c>
      <c r="AB1" s="11" t="s">
        <v>39</v>
      </c>
      <c r="AC1" s="45"/>
      <c r="AD1" s="19"/>
      <c r="AE1" s="7"/>
      <c r="AF1" s="6"/>
      <c r="AG1" s="8"/>
      <c r="AH1" s="1"/>
      <c r="AJ1" s="1"/>
      <c r="AK1" s="1"/>
      <c r="AL1" s="2"/>
      <c r="AM1" s="1"/>
      <c r="AN1" s="1"/>
    </row>
    <row r="2" spans="1:40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9"/>
      <c r="AD2" s="3"/>
      <c r="AE2" s="3"/>
      <c r="AF2" s="3"/>
      <c r="AG2" s="3"/>
    </row>
    <row r="3" spans="1:40" ht="15.75" customHeight="1">
      <c r="A3" s="34"/>
      <c r="B3" s="9" t="s">
        <v>175</v>
      </c>
      <c r="C3" s="15">
        <v>0.2</v>
      </c>
      <c r="D3" s="15"/>
      <c r="E3" s="15"/>
      <c r="F3" s="15"/>
      <c r="G3" s="15"/>
      <c r="H3" s="15"/>
      <c r="I3" s="15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9"/>
      <c r="AD3" s="3"/>
      <c r="AE3" s="3"/>
      <c r="AF3" s="3"/>
      <c r="AG3" s="3"/>
    </row>
    <row r="4" spans="1:40" ht="15.75" customHeight="1">
      <c r="A4" s="37" t="s">
        <v>16</v>
      </c>
      <c r="B4" s="9" t="s">
        <v>176</v>
      </c>
      <c r="C4" s="15"/>
      <c r="D4" s="15"/>
      <c r="E4" s="15"/>
      <c r="F4" s="15"/>
      <c r="G4" s="15"/>
      <c r="H4" s="15"/>
      <c r="I4" s="15">
        <v>1</v>
      </c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>
        <v>0.15</v>
      </c>
      <c r="W4" s="15"/>
      <c r="X4" s="15"/>
      <c r="Y4" s="15"/>
      <c r="Z4" s="15"/>
      <c r="AA4" s="15"/>
      <c r="AB4" s="15"/>
      <c r="AC4" s="9"/>
      <c r="AD4" s="3"/>
      <c r="AE4" s="3"/>
      <c r="AF4" s="3"/>
      <c r="AG4" s="3"/>
    </row>
    <row r="5" spans="1:40" ht="15.75" customHeight="1">
      <c r="A5" s="35"/>
      <c r="B5" s="9" t="s">
        <v>18</v>
      </c>
      <c r="C5" s="15"/>
      <c r="D5" s="15"/>
      <c r="E5" s="15"/>
      <c r="F5" s="15"/>
      <c r="G5" s="15"/>
      <c r="H5" s="15">
        <v>0.1</v>
      </c>
      <c r="I5" s="15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9"/>
      <c r="AD5" s="3"/>
      <c r="AE5" s="3"/>
      <c r="AF5" s="3"/>
      <c r="AG5" s="3"/>
    </row>
    <row r="6" spans="1:40" ht="15.75" customHeight="1">
      <c r="A6" s="35"/>
      <c r="B6" s="21" t="s">
        <v>10</v>
      </c>
      <c r="C6" s="15"/>
      <c r="D6" s="15"/>
      <c r="E6" s="15"/>
      <c r="F6" s="15"/>
      <c r="G6" s="15"/>
      <c r="H6" s="15">
        <v>0.11</v>
      </c>
      <c r="I6" s="15">
        <v>0.7</v>
      </c>
      <c r="J6" s="9"/>
      <c r="K6" s="9">
        <v>0.05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9"/>
      <c r="AD6" s="3"/>
      <c r="AE6" s="3"/>
      <c r="AF6" s="3"/>
      <c r="AG6" s="3"/>
    </row>
    <row r="7" spans="1:40" ht="15.75" customHeight="1" thickBot="1">
      <c r="A7" s="31"/>
      <c r="B7" s="9" t="s">
        <v>2</v>
      </c>
      <c r="C7" s="15"/>
      <c r="D7" s="15"/>
      <c r="E7" s="49"/>
      <c r="F7" s="49">
        <v>1</v>
      </c>
      <c r="G7" s="49"/>
      <c r="H7" s="49"/>
      <c r="I7" s="49"/>
      <c r="J7" s="50"/>
      <c r="K7" s="50"/>
      <c r="L7" s="56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9"/>
      <c r="AD7" s="3"/>
      <c r="AE7" s="3"/>
      <c r="AF7" s="3"/>
      <c r="AG7" s="3"/>
    </row>
    <row r="8" spans="1:40" ht="15.75" customHeight="1">
      <c r="A8" s="35"/>
      <c r="B8" s="21" t="s">
        <v>70</v>
      </c>
      <c r="C8" s="15"/>
      <c r="D8" s="15"/>
      <c r="E8" s="47"/>
      <c r="F8" s="47"/>
      <c r="G8" s="47">
        <v>0.5</v>
      </c>
      <c r="H8" s="47"/>
      <c r="I8" s="47"/>
      <c r="J8" s="48"/>
      <c r="K8" s="48"/>
      <c r="L8" s="47"/>
      <c r="M8" s="47">
        <v>0.19</v>
      </c>
      <c r="N8" s="47"/>
      <c r="O8" s="47"/>
      <c r="P8" s="47"/>
      <c r="Q8" s="47"/>
      <c r="R8" s="47">
        <v>0.12</v>
      </c>
      <c r="S8" s="47">
        <v>1.1000000000000001</v>
      </c>
      <c r="T8" s="47"/>
      <c r="U8" s="47"/>
      <c r="V8" s="47"/>
      <c r="W8" s="47"/>
      <c r="X8" s="47"/>
      <c r="Y8" s="47"/>
      <c r="Z8" s="47">
        <v>0.1</v>
      </c>
      <c r="AA8" s="47"/>
      <c r="AB8" s="47"/>
      <c r="AC8" s="9"/>
      <c r="AD8" s="3"/>
      <c r="AE8" s="3"/>
      <c r="AF8" s="3"/>
      <c r="AG8" s="3"/>
    </row>
    <row r="9" spans="1:40" ht="15.75" customHeight="1">
      <c r="A9" s="35"/>
      <c r="B9" s="21" t="s">
        <v>123</v>
      </c>
      <c r="C9" s="15"/>
      <c r="D9" s="15"/>
      <c r="E9" s="15">
        <v>0.3</v>
      </c>
      <c r="F9" s="15"/>
      <c r="G9" s="15"/>
      <c r="H9" s="15"/>
      <c r="I9" s="15">
        <v>0.3</v>
      </c>
      <c r="J9" s="9"/>
      <c r="K9" s="9"/>
      <c r="L9" s="15"/>
      <c r="M9" s="15"/>
      <c r="N9" s="15"/>
      <c r="O9" s="15"/>
      <c r="P9" s="15"/>
      <c r="Q9" s="15"/>
      <c r="R9" s="15"/>
      <c r="S9" s="15">
        <v>1</v>
      </c>
      <c r="T9" s="15"/>
      <c r="U9" s="15"/>
      <c r="V9" s="15">
        <v>0.05</v>
      </c>
      <c r="W9" s="15"/>
      <c r="X9" s="15">
        <v>0.15</v>
      </c>
      <c r="Y9" s="15"/>
      <c r="Z9" s="15"/>
      <c r="AA9" s="15"/>
      <c r="AB9" s="15"/>
      <c r="AC9" s="9"/>
      <c r="AD9" s="3"/>
      <c r="AE9" s="3"/>
      <c r="AF9" s="3"/>
      <c r="AG9" s="3"/>
    </row>
    <row r="10" spans="1:40" ht="15" customHeight="1">
      <c r="A10" s="37" t="s">
        <v>19</v>
      </c>
      <c r="B10" s="22"/>
      <c r="C10" s="15"/>
      <c r="D10" s="15"/>
      <c r="E10" s="15"/>
      <c r="F10" s="15"/>
      <c r="G10" s="15"/>
      <c r="H10" s="15"/>
      <c r="I10" s="15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9"/>
      <c r="AD10" s="3"/>
      <c r="AE10" s="3"/>
      <c r="AF10" s="3"/>
      <c r="AG10" s="3"/>
    </row>
    <row r="11" spans="1:40" ht="17.25" customHeight="1">
      <c r="A11" s="35"/>
      <c r="B11" s="21" t="s">
        <v>53</v>
      </c>
      <c r="C11" s="15"/>
      <c r="D11" s="15"/>
      <c r="E11" s="15"/>
      <c r="F11" s="15">
        <v>1</v>
      </c>
      <c r="G11" s="15"/>
      <c r="H11" s="15"/>
      <c r="I11" s="15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9"/>
      <c r="AD11" s="3"/>
      <c r="AE11" s="3"/>
      <c r="AF11" s="3"/>
      <c r="AG11" s="3"/>
    </row>
    <row r="12" spans="1:40" ht="16.5" customHeight="1">
      <c r="A12" s="35"/>
      <c r="B12" s="21" t="s">
        <v>76</v>
      </c>
      <c r="C12" s="15"/>
      <c r="D12" s="15"/>
      <c r="E12" s="15"/>
      <c r="F12" s="15"/>
      <c r="G12" s="15"/>
      <c r="H12" s="15">
        <v>0.11</v>
      </c>
      <c r="I12" s="15"/>
      <c r="J12" s="9"/>
      <c r="K12" s="9"/>
      <c r="L12" s="15">
        <v>0.6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9"/>
      <c r="AD12" s="3"/>
      <c r="AE12" s="3"/>
      <c r="AF12" s="3"/>
      <c r="AG12" s="3"/>
    </row>
    <row r="13" spans="1:40" ht="15.75" customHeight="1">
      <c r="A13" s="35"/>
      <c r="B13" s="21"/>
      <c r="C13" s="15"/>
      <c r="D13" s="15"/>
      <c r="E13" s="15"/>
      <c r="F13" s="15"/>
      <c r="G13" s="15"/>
      <c r="H13" s="15"/>
      <c r="I13" s="15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9"/>
      <c r="AD13" s="3"/>
      <c r="AE13" s="3"/>
      <c r="AF13" s="3"/>
      <c r="AG13" s="3"/>
    </row>
    <row r="14" spans="1:40" ht="16.5" customHeight="1">
      <c r="A14" s="31"/>
      <c r="B14" s="21"/>
      <c r="C14" s="15"/>
      <c r="D14" s="15"/>
      <c r="E14" s="15"/>
      <c r="F14" s="15"/>
      <c r="G14" s="15"/>
      <c r="H14" s="15"/>
      <c r="I14" s="15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9"/>
      <c r="AD14" s="3"/>
      <c r="AE14" s="3"/>
      <c r="AF14" s="3"/>
      <c r="AG14" s="3"/>
    </row>
    <row r="15" spans="1:40" ht="16.5" customHeight="1" thickBot="1">
      <c r="A15" s="40"/>
      <c r="B15" s="21"/>
      <c r="C15" s="15"/>
      <c r="D15" s="15"/>
      <c r="E15" s="49"/>
      <c r="F15" s="49"/>
      <c r="G15" s="49"/>
      <c r="H15" s="49"/>
      <c r="I15" s="49"/>
      <c r="J15" s="50"/>
      <c r="K15" s="5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9"/>
      <c r="AD15" s="3"/>
      <c r="AF15" s="3"/>
      <c r="AG15" s="3"/>
    </row>
    <row r="16" spans="1:40" ht="18" customHeight="1">
      <c r="A16" s="40" t="s">
        <v>20</v>
      </c>
      <c r="B16" s="9" t="s">
        <v>40</v>
      </c>
      <c r="C16" s="15"/>
      <c r="D16" s="15"/>
      <c r="E16" s="47"/>
      <c r="F16" s="47"/>
      <c r="G16" s="47"/>
      <c r="H16" s="47"/>
      <c r="I16" s="47"/>
      <c r="J16" s="48"/>
      <c r="K16" s="48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>
        <v>0.51</v>
      </c>
      <c r="Z16" s="47"/>
      <c r="AA16" s="47"/>
      <c r="AB16" s="47"/>
      <c r="AC16" s="9"/>
      <c r="AD16" s="3"/>
      <c r="AE16" s="3"/>
      <c r="AF16" s="3"/>
      <c r="AG16" s="3"/>
    </row>
    <row r="17" spans="1:34" ht="16.5" customHeight="1">
      <c r="A17" s="32"/>
      <c r="B17" s="9" t="s">
        <v>59</v>
      </c>
      <c r="C17" s="15"/>
      <c r="D17" s="15"/>
      <c r="E17" s="15"/>
      <c r="F17" s="15"/>
      <c r="G17" s="15"/>
      <c r="H17" s="15">
        <v>0.11</v>
      </c>
      <c r="I17" s="15"/>
      <c r="J17" s="9">
        <v>0.01</v>
      </c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9"/>
      <c r="AD17" s="3"/>
      <c r="AE17" s="3"/>
      <c r="AF17" s="3"/>
      <c r="AG17" s="3"/>
    </row>
    <row r="18" spans="1:34" ht="21" customHeight="1">
      <c r="A18" s="32"/>
      <c r="B18" s="9" t="s">
        <v>203</v>
      </c>
      <c r="C18" s="9"/>
      <c r="D18" s="9"/>
      <c r="E18" s="9"/>
      <c r="F18" s="9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>
        <v>0.97</v>
      </c>
      <c r="AB18" s="15"/>
      <c r="AC18" s="9"/>
      <c r="AD18" s="3"/>
      <c r="AE18" s="3"/>
      <c r="AF18" s="3"/>
      <c r="AG18" s="3"/>
    </row>
    <row r="19" spans="1:34" ht="18.75">
      <c r="A19" s="33" t="s">
        <v>21</v>
      </c>
      <c r="B19" s="33"/>
      <c r="C19" s="15">
        <f t="shared" ref="C19:AB19" si="0">C21/C20</f>
        <v>2.8571428571428574E-2</v>
      </c>
      <c r="D19" s="15">
        <f>D21/D20</f>
        <v>0</v>
      </c>
      <c r="E19" s="15">
        <f t="shared" si="0"/>
        <v>4.2857142857142858E-2</v>
      </c>
      <c r="F19" s="15">
        <f t="shared" si="0"/>
        <v>0.2857142857142857</v>
      </c>
      <c r="G19" s="15">
        <f t="shared" si="0"/>
        <v>7.1428571428571425E-2</v>
      </c>
      <c r="H19" s="15">
        <f t="shared" si="0"/>
        <v>6.142857142857143E-2</v>
      </c>
      <c r="I19" s="15">
        <f t="shared" si="0"/>
        <v>0.2857142857142857</v>
      </c>
      <c r="J19" s="15">
        <f t="shared" si="0"/>
        <v>1.4285714285714286E-3</v>
      </c>
      <c r="K19" s="15">
        <f t="shared" si="0"/>
        <v>7.1428571428571435E-3</v>
      </c>
      <c r="L19" s="15">
        <f t="shared" si="0"/>
        <v>8.5714285714285715E-2</v>
      </c>
      <c r="M19" s="15">
        <f t="shared" si="0"/>
        <v>2.7142857142857142E-2</v>
      </c>
      <c r="N19" s="15">
        <f t="shared" si="0"/>
        <v>0</v>
      </c>
      <c r="O19" s="15">
        <f>O21/O20</f>
        <v>0</v>
      </c>
      <c r="P19" s="15">
        <f t="shared" si="0"/>
        <v>0</v>
      </c>
      <c r="Q19" s="15">
        <f t="shared" si="0"/>
        <v>0</v>
      </c>
      <c r="R19" s="15">
        <f t="shared" si="0"/>
        <v>1.7142857142857144E-2</v>
      </c>
      <c r="S19" s="15">
        <f t="shared" si="0"/>
        <v>0.3</v>
      </c>
      <c r="T19" s="15">
        <f t="shared" si="0"/>
        <v>0</v>
      </c>
      <c r="U19" s="15">
        <f>U21/U20</f>
        <v>0</v>
      </c>
      <c r="V19" s="15">
        <f t="shared" si="0"/>
        <v>2.8571428571428574E-2</v>
      </c>
      <c r="W19" s="15">
        <f>W21/W20</f>
        <v>0</v>
      </c>
      <c r="X19" s="15">
        <f t="shared" si="0"/>
        <v>2.1428571428571429E-2</v>
      </c>
      <c r="Y19" s="15">
        <f t="shared" si="0"/>
        <v>7.2857142857142856E-2</v>
      </c>
      <c r="Z19" s="15">
        <f t="shared" si="0"/>
        <v>1.4285714285714287E-2</v>
      </c>
      <c r="AA19" s="15">
        <f t="shared" si="0"/>
        <v>0.13857142857142857</v>
      </c>
      <c r="AB19" s="15">
        <f t="shared" si="0"/>
        <v>0</v>
      </c>
      <c r="AC19" s="9"/>
      <c r="AD19" s="3"/>
      <c r="AE19" s="3"/>
      <c r="AF19" s="3"/>
      <c r="AG19" s="3"/>
    </row>
    <row r="20" spans="1:34" ht="15.75">
      <c r="A20" s="30" t="s">
        <v>22</v>
      </c>
      <c r="B20" s="30"/>
      <c r="C20" s="17">
        <v>7</v>
      </c>
      <c r="D20" s="17">
        <v>12</v>
      </c>
      <c r="E20" s="17">
        <v>7</v>
      </c>
      <c r="F20" s="17">
        <v>7</v>
      </c>
      <c r="G20" s="17">
        <v>7</v>
      </c>
      <c r="H20" s="17">
        <v>7</v>
      </c>
      <c r="I20" s="17">
        <v>7</v>
      </c>
      <c r="J20" s="17">
        <v>7</v>
      </c>
      <c r="K20" s="17">
        <v>7</v>
      </c>
      <c r="L20" s="17">
        <v>7</v>
      </c>
      <c r="M20" s="17">
        <v>7</v>
      </c>
      <c r="N20" s="17">
        <v>12</v>
      </c>
      <c r="O20" s="17">
        <v>12</v>
      </c>
      <c r="P20" s="17">
        <v>12</v>
      </c>
      <c r="Q20" s="17">
        <v>12</v>
      </c>
      <c r="R20" s="17">
        <v>7</v>
      </c>
      <c r="S20" s="17">
        <v>7</v>
      </c>
      <c r="T20" s="17">
        <v>8</v>
      </c>
      <c r="U20" s="17">
        <v>7</v>
      </c>
      <c r="V20" s="17">
        <v>7</v>
      </c>
      <c r="W20" s="17">
        <v>10</v>
      </c>
      <c r="X20" s="17">
        <v>7</v>
      </c>
      <c r="Y20" s="17">
        <v>7</v>
      </c>
      <c r="Z20" s="17">
        <v>7</v>
      </c>
      <c r="AA20" s="17">
        <v>7</v>
      </c>
      <c r="AB20" s="17">
        <v>8</v>
      </c>
      <c r="AC20" s="9"/>
      <c r="AD20" s="3"/>
      <c r="AE20" s="3"/>
      <c r="AF20" s="3"/>
      <c r="AG20" s="3"/>
    </row>
    <row r="21" spans="1:34" ht="16.5" customHeight="1">
      <c r="A21" s="36" t="s">
        <v>23</v>
      </c>
      <c r="B21" s="36"/>
      <c r="C21" s="15">
        <f>C3+C4+C5+C6+C7+C8+C9+C10+C11+C12+C13+C14+C15+C16+C17+C18</f>
        <v>0.2</v>
      </c>
      <c r="D21" s="15">
        <f>D3+D4+D5+D6+D7+D8+D9+D10+D11+D12+D13+D14+D15+D16+D17+D18</f>
        <v>0</v>
      </c>
      <c r="E21" s="15">
        <f t="shared" ref="E21:AB21" si="1">E3+E4+E5+E6+E7+E8+E9+E10+E11+E12+E13+E14+E15+E16+E17+E18</f>
        <v>0.3</v>
      </c>
      <c r="F21" s="15">
        <f t="shared" si="1"/>
        <v>2</v>
      </c>
      <c r="G21" s="15">
        <f t="shared" si="1"/>
        <v>0.5</v>
      </c>
      <c r="H21" s="15">
        <f t="shared" si="1"/>
        <v>0.43</v>
      </c>
      <c r="I21" s="15">
        <f t="shared" si="1"/>
        <v>2</v>
      </c>
      <c r="J21" s="15">
        <f t="shared" si="1"/>
        <v>0.01</v>
      </c>
      <c r="K21" s="15">
        <f t="shared" si="1"/>
        <v>0.05</v>
      </c>
      <c r="L21" s="15">
        <f t="shared" si="1"/>
        <v>0.6</v>
      </c>
      <c r="M21" s="15">
        <f>M3+M4+M5+M6+M7+M8+M9+M10+M11+M12+M13+M14+M15+M16+M17+M18</f>
        <v>0.19</v>
      </c>
      <c r="N21" s="15">
        <f t="shared" si="1"/>
        <v>0</v>
      </c>
      <c r="O21" s="15">
        <f>O3+O4+O5+O6+O7+O8+O9+O10+O11+O12+O13+O14+O15+O16+O17+O18</f>
        <v>0</v>
      </c>
      <c r="P21" s="15">
        <f t="shared" si="1"/>
        <v>0</v>
      </c>
      <c r="Q21" s="15">
        <f t="shared" si="1"/>
        <v>0</v>
      </c>
      <c r="R21" s="15">
        <f t="shared" si="1"/>
        <v>0.12</v>
      </c>
      <c r="S21" s="15">
        <f t="shared" si="1"/>
        <v>2.1</v>
      </c>
      <c r="T21" s="15">
        <f t="shared" si="1"/>
        <v>0</v>
      </c>
      <c r="U21" s="15">
        <f>U3+U4+U5+U6+U7+U8+U9+U10+U11+U12+U13+U14+U15+U16+U17+U18</f>
        <v>0</v>
      </c>
      <c r="V21" s="15">
        <f t="shared" si="1"/>
        <v>0.2</v>
      </c>
      <c r="W21" s="15">
        <f>W3+W4+W5+W6+W7+W8+W9+W10+W11+W12+W13+W14+W15+W16+W17+W18</f>
        <v>0</v>
      </c>
      <c r="X21" s="15">
        <f t="shared" si="1"/>
        <v>0.15</v>
      </c>
      <c r="Y21" s="15">
        <f t="shared" si="1"/>
        <v>0.51</v>
      </c>
      <c r="Z21" s="15">
        <f t="shared" si="1"/>
        <v>0.1</v>
      </c>
      <c r="AA21" s="15">
        <f t="shared" si="1"/>
        <v>0.97</v>
      </c>
      <c r="AB21" s="15">
        <f t="shared" si="1"/>
        <v>0</v>
      </c>
      <c r="AC21" s="9"/>
      <c r="AD21" s="3"/>
      <c r="AE21" s="3"/>
      <c r="AF21" s="3"/>
      <c r="AG21" s="3"/>
    </row>
    <row r="22" spans="1:34" ht="18.75">
      <c r="A22" s="30" t="s">
        <v>24</v>
      </c>
      <c r="B22" s="30"/>
      <c r="C22" s="15">
        <v>70</v>
      </c>
      <c r="D22" s="15"/>
      <c r="E22" s="46">
        <v>260</v>
      </c>
      <c r="F22" s="46">
        <v>25</v>
      </c>
      <c r="G22" s="46">
        <v>169</v>
      </c>
      <c r="H22" s="46">
        <v>55</v>
      </c>
      <c r="I22" s="46">
        <v>60</v>
      </c>
      <c r="J22" s="46">
        <v>800</v>
      </c>
      <c r="K22" s="46">
        <v>575</v>
      </c>
      <c r="L22" s="46">
        <v>66</v>
      </c>
      <c r="M22" s="46">
        <v>40</v>
      </c>
      <c r="N22" s="46"/>
      <c r="O22" s="46"/>
      <c r="P22" s="46"/>
      <c r="Q22" s="46"/>
      <c r="R22" s="46">
        <v>45</v>
      </c>
      <c r="S22" s="46">
        <v>47</v>
      </c>
      <c r="T22" s="46"/>
      <c r="U22" s="46"/>
      <c r="V22" s="46">
        <v>425</v>
      </c>
      <c r="W22" s="15"/>
      <c r="X22" s="27">
        <v>108</v>
      </c>
      <c r="Y22" s="15">
        <v>105</v>
      </c>
      <c r="Z22" s="27">
        <v>150</v>
      </c>
      <c r="AA22" s="15">
        <v>100</v>
      </c>
      <c r="AB22" s="46"/>
      <c r="AC22" s="9"/>
      <c r="AD22" s="3"/>
      <c r="AE22" s="3"/>
      <c r="AF22" s="3"/>
      <c r="AG22" s="3"/>
    </row>
    <row r="23" spans="1:34" ht="18.75">
      <c r="A23" s="30" t="s">
        <v>25</v>
      </c>
      <c r="B23" s="30"/>
      <c r="C23" s="16">
        <f t="shared" ref="C23:AB23" si="2">PRODUCT(C21:C22)</f>
        <v>14</v>
      </c>
      <c r="D23" s="16">
        <f>PRODUCT(D21:D22)</f>
        <v>0</v>
      </c>
      <c r="E23" s="16">
        <f t="shared" si="2"/>
        <v>78</v>
      </c>
      <c r="F23" s="16">
        <f t="shared" si="2"/>
        <v>50</v>
      </c>
      <c r="G23" s="16">
        <f t="shared" si="2"/>
        <v>84.5</v>
      </c>
      <c r="H23" s="16">
        <f t="shared" si="2"/>
        <v>23.65</v>
      </c>
      <c r="I23" s="16">
        <f t="shared" si="2"/>
        <v>120</v>
      </c>
      <c r="J23" s="16">
        <f t="shared" si="2"/>
        <v>8</v>
      </c>
      <c r="K23" s="16">
        <f t="shared" si="2"/>
        <v>28.75</v>
      </c>
      <c r="L23" s="16">
        <f t="shared" si="2"/>
        <v>39.6</v>
      </c>
      <c r="M23" s="16">
        <f t="shared" si="2"/>
        <v>7.6</v>
      </c>
      <c r="N23" s="16">
        <f t="shared" si="2"/>
        <v>0</v>
      </c>
      <c r="O23" s="16">
        <f>PRODUCT(O21:O22)</f>
        <v>0</v>
      </c>
      <c r="P23" s="16">
        <f t="shared" si="2"/>
        <v>0</v>
      </c>
      <c r="Q23" s="16">
        <f>PRODUCT(Q21:Q22)</f>
        <v>0</v>
      </c>
      <c r="R23" s="16">
        <f t="shared" si="2"/>
        <v>5.3999999999999995</v>
      </c>
      <c r="S23" s="16">
        <f t="shared" si="2"/>
        <v>98.7</v>
      </c>
      <c r="T23" s="16">
        <f t="shared" si="2"/>
        <v>0</v>
      </c>
      <c r="U23" s="16">
        <f>PRODUCT(U21:U22)</f>
        <v>0</v>
      </c>
      <c r="V23" s="16">
        <f t="shared" si="2"/>
        <v>85</v>
      </c>
      <c r="W23" s="16">
        <f>PRODUCT(W21:W22)</f>
        <v>0</v>
      </c>
      <c r="X23" s="16">
        <f t="shared" si="2"/>
        <v>16.2</v>
      </c>
      <c r="Y23" s="16">
        <f t="shared" si="2"/>
        <v>53.550000000000004</v>
      </c>
      <c r="Z23" s="16">
        <f t="shared" si="2"/>
        <v>15</v>
      </c>
      <c r="AA23" s="16">
        <f t="shared" si="2"/>
        <v>97</v>
      </c>
      <c r="AB23" s="16">
        <f t="shared" si="2"/>
        <v>0</v>
      </c>
      <c r="AC23" s="23">
        <f>SUM(C23:AB23)</f>
        <v>824.95</v>
      </c>
      <c r="AD23" s="28">
        <f ca="1">AC23+'11.01'!W23</f>
        <v>1705.23</v>
      </c>
      <c r="AE23" s="28"/>
      <c r="AF23" s="3"/>
      <c r="AG23" s="68"/>
      <c r="AH23" s="3"/>
    </row>
    <row r="24" spans="1:34">
      <c r="R24" s="3"/>
      <c r="S24" s="3"/>
      <c r="T24" s="3"/>
      <c r="U24" s="3"/>
      <c r="V24" s="3"/>
      <c r="W24" s="3"/>
      <c r="X24" s="3"/>
      <c r="Y24" s="3"/>
      <c r="Z24" s="3"/>
      <c r="AA24" s="3"/>
      <c r="AB24" s="28"/>
    </row>
    <row r="25" spans="1:34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 t="s">
        <v>27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9"/>
      <c r="Y25" s="5"/>
    </row>
    <row r="26" spans="1:34" ht="15.75">
      <c r="A26" s="4"/>
      <c r="I26" s="4"/>
      <c r="J26" s="4"/>
      <c r="K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34" ht="15.75">
      <c r="B27" s="4" t="s">
        <v>28</v>
      </c>
      <c r="C27" s="4" t="s">
        <v>29</v>
      </c>
      <c r="D27" s="4" t="s">
        <v>80</v>
      </c>
      <c r="E27" s="4"/>
      <c r="F27" s="4"/>
      <c r="G27" s="4"/>
      <c r="H27" s="4"/>
      <c r="L27" s="4" t="s">
        <v>30</v>
      </c>
      <c r="M27" s="4"/>
      <c r="N27" s="4"/>
      <c r="O27" t="s">
        <v>79</v>
      </c>
      <c r="Q27" t="s">
        <v>178</v>
      </c>
    </row>
  </sheetData>
  <phoneticPr fontId="10" type="noConversion"/>
  <pageMargins left="0.11811023622047245" right="0.11811023622047245" top="0.15748031496062992" bottom="0.15748031496062992" header="0.31496062992125984" footer="0.31496062992125984"/>
  <pageSetup paperSize="9" scale="75" orientation="landscape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29"/>
  <sheetViews>
    <sheetView zoomScale="80" zoomScaleNormal="80" workbookViewId="0">
      <selection activeCell="Y6" sqref="Y6"/>
    </sheetView>
  </sheetViews>
  <sheetFormatPr defaultRowHeight="15"/>
  <cols>
    <col min="1" max="1" width="21.42578125" customWidth="1"/>
    <col min="2" max="2" width="21.7109375" customWidth="1"/>
    <col min="3" max="3" width="7.28515625" customWidth="1"/>
    <col min="4" max="4" width="7.85546875" customWidth="1"/>
    <col min="5" max="5" width="8.7109375" customWidth="1"/>
    <col min="6" max="6" width="7.85546875" customWidth="1"/>
    <col min="7" max="7" width="8" customWidth="1"/>
    <col min="8" max="8" width="8.5703125" customWidth="1"/>
    <col min="9" max="9" width="8.28515625" customWidth="1"/>
    <col min="10" max="10" width="8" customWidth="1"/>
    <col min="11" max="11" width="7.42578125" customWidth="1"/>
    <col min="12" max="12" width="8" customWidth="1"/>
    <col min="13" max="13" width="4.7109375" hidden="1" customWidth="1"/>
    <col min="14" max="14" width="7.85546875" customWidth="1"/>
    <col min="15" max="16" width="8" customWidth="1"/>
    <col min="17" max="17" width="7.85546875" customWidth="1"/>
    <col min="18" max="18" width="6.85546875" customWidth="1"/>
    <col min="19" max="19" width="7" customWidth="1"/>
    <col min="20" max="20" width="8" customWidth="1"/>
    <col min="21" max="21" width="8.28515625" hidden="1" customWidth="1"/>
    <col min="22" max="22" width="8.5703125" hidden="1" customWidth="1"/>
    <col min="23" max="23" width="13.28515625" customWidth="1"/>
    <col min="24" max="24" width="17.140625" customWidth="1"/>
    <col min="25" max="25" width="14.140625" customWidth="1"/>
  </cols>
  <sheetData>
    <row r="1" spans="1:23" ht="99.75" customHeight="1">
      <c r="A1" s="20" t="s">
        <v>223</v>
      </c>
      <c r="B1" s="10" t="s">
        <v>0</v>
      </c>
      <c r="C1" s="11" t="s">
        <v>1</v>
      </c>
      <c r="D1" s="11" t="s">
        <v>2</v>
      </c>
      <c r="E1" s="11" t="s">
        <v>41</v>
      </c>
      <c r="F1" s="11" t="s">
        <v>3</v>
      </c>
      <c r="G1" s="11" t="s">
        <v>6</v>
      </c>
      <c r="H1" s="11" t="s">
        <v>4</v>
      </c>
      <c r="I1" s="11" t="s">
        <v>56</v>
      </c>
      <c r="J1" s="11" t="s">
        <v>87</v>
      </c>
      <c r="K1" s="11" t="s">
        <v>10</v>
      </c>
      <c r="L1" s="12" t="s">
        <v>9</v>
      </c>
      <c r="M1" s="11" t="s">
        <v>135</v>
      </c>
      <c r="N1" s="11" t="s">
        <v>11</v>
      </c>
      <c r="O1" s="11" t="s">
        <v>61</v>
      </c>
      <c r="P1" s="11" t="s">
        <v>33</v>
      </c>
      <c r="Q1" s="11" t="s">
        <v>12</v>
      </c>
      <c r="R1" s="11" t="s">
        <v>13</v>
      </c>
      <c r="S1" s="11" t="s">
        <v>126</v>
      </c>
      <c r="T1" s="11" t="s">
        <v>36</v>
      </c>
      <c r="U1" s="11" t="s">
        <v>56</v>
      </c>
      <c r="V1" s="11" t="s">
        <v>126</v>
      </c>
      <c r="W1" s="9"/>
    </row>
    <row r="2" spans="1:23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9"/>
      <c r="V2" s="9"/>
      <c r="W2" s="9"/>
    </row>
    <row r="3" spans="1:23" ht="18.75">
      <c r="A3" s="34"/>
      <c r="B3" s="21" t="s">
        <v>222</v>
      </c>
      <c r="C3" s="15">
        <v>0.35</v>
      </c>
      <c r="D3" s="15"/>
      <c r="E3" s="15"/>
      <c r="F3" s="15"/>
      <c r="G3" s="15"/>
      <c r="H3" s="15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9"/>
      <c r="V3" s="9"/>
      <c r="W3" s="9"/>
    </row>
    <row r="4" spans="1:23" ht="18.75">
      <c r="A4" s="37" t="s">
        <v>16</v>
      </c>
      <c r="B4" s="21" t="s">
        <v>133</v>
      </c>
      <c r="C4" s="15"/>
      <c r="D4" s="15"/>
      <c r="E4" s="15"/>
      <c r="F4" s="15"/>
      <c r="G4" s="15"/>
      <c r="H4" s="15">
        <v>1</v>
      </c>
      <c r="I4" s="9"/>
      <c r="J4" s="9"/>
      <c r="K4" s="15"/>
      <c r="L4" s="15"/>
      <c r="M4" s="15"/>
      <c r="N4" s="15"/>
      <c r="O4" s="15"/>
      <c r="P4" s="15"/>
      <c r="Q4" s="15">
        <v>0.15</v>
      </c>
      <c r="R4" s="15"/>
      <c r="S4" s="15"/>
      <c r="T4" s="15"/>
      <c r="U4" s="9"/>
      <c r="V4" s="9"/>
      <c r="W4" s="9"/>
    </row>
    <row r="5" spans="1:23" ht="18.75">
      <c r="A5" s="35"/>
      <c r="B5" s="21" t="s">
        <v>18</v>
      </c>
      <c r="C5" s="15"/>
      <c r="D5" s="15"/>
      <c r="E5" s="15"/>
      <c r="F5" s="15">
        <v>0.1</v>
      </c>
      <c r="G5" s="15"/>
      <c r="H5" s="15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9"/>
      <c r="V5" s="9"/>
      <c r="W5" s="9"/>
    </row>
    <row r="6" spans="1:23" ht="18.75">
      <c r="A6" s="35"/>
      <c r="B6" s="9" t="s">
        <v>10</v>
      </c>
      <c r="C6" s="15"/>
      <c r="D6" s="15"/>
      <c r="E6" s="15"/>
      <c r="F6" s="15">
        <v>0.11</v>
      </c>
      <c r="G6" s="15"/>
      <c r="H6" s="15">
        <v>0.5</v>
      </c>
      <c r="I6" s="24"/>
      <c r="J6" s="9"/>
      <c r="K6" s="15">
        <v>0.05</v>
      </c>
      <c r="L6" s="15"/>
      <c r="M6" s="15"/>
      <c r="N6" s="15"/>
      <c r="O6" s="15"/>
      <c r="P6" s="15"/>
      <c r="Q6" s="11"/>
      <c r="R6" s="15"/>
      <c r="S6" s="15"/>
      <c r="T6" s="15"/>
      <c r="U6" s="15"/>
      <c r="V6" s="9"/>
      <c r="W6" s="9"/>
    </row>
    <row r="7" spans="1:23" ht="19.5" thickBot="1">
      <c r="A7" s="31"/>
      <c r="B7" s="21" t="s">
        <v>58</v>
      </c>
      <c r="C7" s="49"/>
      <c r="D7" s="49">
        <v>1</v>
      </c>
      <c r="E7" s="51"/>
      <c r="F7" s="49"/>
      <c r="G7" s="49"/>
      <c r="H7" s="49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9"/>
    </row>
    <row r="8" spans="1:23" ht="18.75">
      <c r="A8" s="35"/>
      <c r="B8" s="21" t="s">
        <v>129</v>
      </c>
      <c r="C8" s="47"/>
      <c r="D8" s="47"/>
      <c r="E8" s="47"/>
      <c r="F8" s="47"/>
      <c r="G8" s="47">
        <v>0.2</v>
      </c>
      <c r="H8" s="47"/>
      <c r="I8" s="48"/>
      <c r="J8" s="48"/>
      <c r="K8" s="47"/>
      <c r="L8" s="47">
        <v>0.15</v>
      </c>
      <c r="M8" s="47"/>
      <c r="N8" s="47">
        <v>0.7</v>
      </c>
      <c r="O8" s="47"/>
      <c r="P8" s="47">
        <v>0.12</v>
      </c>
      <c r="Q8" s="47"/>
      <c r="R8" s="47">
        <v>0.1</v>
      </c>
      <c r="S8" s="47">
        <v>0.1</v>
      </c>
      <c r="T8" s="47"/>
      <c r="U8" s="47"/>
      <c r="V8" s="47"/>
      <c r="W8" s="9"/>
    </row>
    <row r="9" spans="1:23" ht="18.75">
      <c r="A9" s="35"/>
      <c r="B9" s="21" t="s">
        <v>2</v>
      </c>
      <c r="C9" s="15"/>
      <c r="D9" s="15">
        <v>1</v>
      </c>
      <c r="E9" s="18"/>
      <c r="F9" s="15"/>
      <c r="G9" s="15"/>
      <c r="H9" s="15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  <c r="W9" s="9"/>
    </row>
    <row r="10" spans="1:23" ht="18.75">
      <c r="A10" s="37" t="s">
        <v>19</v>
      </c>
      <c r="B10" s="22" t="s">
        <v>224</v>
      </c>
      <c r="C10" s="15"/>
      <c r="D10" s="15"/>
      <c r="E10" s="15">
        <v>0.4</v>
      </c>
      <c r="F10" s="15"/>
      <c r="G10" s="15"/>
      <c r="H10" s="15"/>
      <c r="I10" s="9"/>
      <c r="J10" s="9"/>
      <c r="K10" s="15"/>
      <c r="L10" s="15">
        <v>0.2</v>
      </c>
      <c r="M10" s="15"/>
      <c r="N10" s="15">
        <v>1</v>
      </c>
      <c r="O10" s="15"/>
      <c r="P10" s="15">
        <v>0.13</v>
      </c>
      <c r="Q10" s="15"/>
      <c r="R10" s="15"/>
      <c r="S10" s="15"/>
      <c r="T10" s="15"/>
      <c r="U10" s="15"/>
      <c r="V10" s="9"/>
      <c r="W10" s="9"/>
    </row>
    <row r="11" spans="1:23" ht="18.75">
      <c r="A11" s="35"/>
      <c r="B11" s="21" t="s">
        <v>225</v>
      </c>
      <c r="C11" s="15"/>
      <c r="D11" s="15"/>
      <c r="E11" s="15"/>
      <c r="F11" s="15"/>
      <c r="G11" s="15"/>
      <c r="H11" s="15"/>
      <c r="I11" s="24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9"/>
      <c r="W11" s="9"/>
    </row>
    <row r="12" spans="1:23" ht="18.75">
      <c r="A12" s="35"/>
      <c r="B12" s="21" t="s">
        <v>59</v>
      </c>
      <c r="C12" s="15"/>
      <c r="D12" s="15"/>
      <c r="E12" s="15"/>
      <c r="F12" s="15">
        <v>0.11</v>
      </c>
      <c r="G12" s="15"/>
      <c r="H12" s="15"/>
      <c r="I12" s="9"/>
      <c r="J12" s="9">
        <v>0.01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9"/>
      <c r="W12" s="9"/>
    </row>
    <row r="13" spans="1:23" ht="18.75">
      <c r="A13" s="35"/>
      <c r="B13" s="9"/>
      <c r="C13" s="15"/>
      <c r="D13" s="15"/>
      <c r="E13" s="15"/>
      <c r="F13" s="15"/>
      <c r="G13" s="15"/>
      <c r="H13" s="15"/>
      <c r="I13" s="24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  <c r="W13" s="9"/>
    </row>
    <row r="14" spans="1:23" ht="18.75">
      <c r="A14" s="31"/>
      <c r="B14" s="21"/>
      <c r="C14" s="15"/>
      <c r="D14" s="15"/>
      <c r="E14" s="15"/>
      <c r="F14" s="15"/>
      <c r="G14" s="15"/>
      <c r="H14" s="15"/>
      <c r="I14" s="9"/>
      <c r="J14" s="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9"/>
    </row>
    <row r="15" spans="1:23" ht="19.5" thickBot="1">
      <c r="A15" s="40"/>
      <c r="B15" s="21"/>
      <c r="C15" s="49"/>
      <c r="D15" s="49"/>
      <c r="E15" s="49"/>
      <c r="F15" s="49"/>
      <c r="G15" s="49"/>
      <c r="H15" s="49"/>
      <c r="I15" s="50"/>
      <c r="J15" s="50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9"/>
    </row>
    <row r="16" spans="1:23" ht="18.75">
      <c r="A16" s="40" t="s">
        <v>20</v>
      </c>
      <c r="B16" s="9" t="s">
        <v>151</v>
      </c>
      <c r="C16" s="47"/>
      <c r="D16" s="47">
        <v>1</v>
      </c>
      <c r="E16" s="47"/>
      <c r="F16" s="47"/>
      <c r="G16" s="47"/>
      <c r="H16" s="47"/>
      <c r="I16" s="48">
        <v>6</v>
      </c>
      <c r="J16" s="48"/>
      <c r="K16" s="47"/>
      <c r="L16" s="47"/>
      <c r="M16" s="47"/>
      <c r="N16" s="47"/>
      <c r="O16" s="47"/>
      <c r="P16" s="47"/>
      <c r="Q16" s="47"/>
      <c r="R16" s="47">
        <v>0.15</v>
      </c>
      <c r="S16" s="47"/>
      <c r="T16" s="47"/>
      <c r="U16" s="47"/>
      <c r="V16" s="48"/>
      <c r="W16" s="9"/>
    </row>
    <row r="17" spans="1:26" ht="18.75">
      <c r="A17" s="32"/>
      <c r="B17" s="9" t="s">
        <v>59</v>
      </c>
      <c r="C17" s="15"/>
      <c r="D17" s="15"/>
      <c r="E17" s="15"/>
      <c r="F17" s="15">
        <v>0.11</v>
      </c>
      <c r="G17" s="15"/>
      <c r="H17" s="15"/>
      <c r="I17" s="24"/>
      <c r="J17" s="9">
        <v>0.01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9"/>
      <c r="W17" s="9"/>
    </row>
    <row r="18" spans="1:26" ht="18.75">
      <c r="A18" s="32"/>
      <c r="B18" s="9" t="s">
        <v>36</v>
      </c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>
        <v>0.2</v>
      </c>
      <c r="U18" s="15"/>
      <c r="V18" s="9"/>
      <c r="W18" s="9"/>
    </row>
    <row r="19" spans="1:26" ht="18.75">
      <c r="A19" s="32"/>
      <c r="B19" s="9" t="s">
        <v>34</v>
      </c>
      <c r="C19" s="9"/>
      <c r="D19" s="9"/>
      <c r="E19" s="9"/>
      <c r="F19" s="9"/>
      <c r="G19" s="9"/>
      <c r="H19" s="9"/>
      <c r="I19" s="9"/>
      <c r="J19" s="9"/>
      <c r="K19" s="15"/>
      <c r="L19" s="15"/>
      <c r="M19" s="15"/>
      <c r="N19" s="15"/>
      <c r="O19" s="15">
        <v>1.1000000000000001</v>
      </c>
      <c r="P19" s="15"/>
      <c r="Q19" s="15"/>
      <c r="R19" s="15"/>
      <c r="S19" s="15"/>
      <c r="T19" s="15"/>
      <c r="U19" s="15"/>
      <c r="V19" s="9"/>
      <c r="W19" s="9"/>
    </row>
    <row r="20" spans="1:26" ht="18.75">
      <c r="A20" s="33" t="s">
        <v>21</v>
      </c>
      <c r="B20" s="33"/>
      <c r="C20" s="15">
        <f t="shared" ref="C20:V20" si="0">C22/C21</f>
        <v>4.9999999999999996E-2</v>
      </c>
      <c r="D20" s="15">
        <f t="shared" si="0"/>
        <v>0.42857142857142855</v>
      </c>
      <c r="E20" s="15">
        <f t="shared" si="0"/>
        <v>5.7142857142857148E-2</v>
      </c>
      <c r="F20" s="15">
        <f t="shared" si="0"/>
        <v>6.142857142857143E-2</v>
      </c>
      <c r="G20" s="15">
        <f>G22/G21</f>
        <v>2.8571428571428574E-2</v>
      </c>
      <c r="H20" s="15">
        <f t="shared" si="0"/>
        <v>0.21428571428571427</v>
      </c>
      <c r="I20" s="15">
        <f t="shared" si="0"/>
        <v>0.8571428571428571</v>
      </c>
      <c r="J20" s="15">
        <f t="shared" si="0"/>
        <v>2.8571428571428571E-3</v>
      </c>
      <c r="K20" s="15">
        <f t="shared" si="0"/>
        <v>7.1428571428571435E-3</v>
      </c>
      <c r="L20" s="15">
        <f t="shared" si="0"/>
        <v>4.9999999999999996E-2</v>
      </c>
      <c r="M20" s="15">
        <f t="shared" si="0"/>
        <v>0</v>
      </c>
      <c r="N20" s="15">
        <f t="shared" si="0"/>
        <v>0.24285714285714285</v>
      </c>
      <c r="O20" s="15">
        <f t="shared" si="0"/>
        <v>0.15714285714285717</v>
      </c>
      <c r="P20" s="15">
        <f t="shared" si="0"/>
        <v>3.5714285714285712E-2</v>
      </c>
      <c r="Q20" s="15">
        <f t="shared" si="0"/>
        <v>2.1428571428571429E-2</v>
      </c>
      <c r="R20" s="15">
        <f t="shared" si="0"/>
        <v>3.5714285714285712E-2</v>
      </c>
      <c r="S20" s="15">
        <f t="shared" si="0"/>
        <v>1.4285714285714287E-2</v>
      </c>
      <c r="T20" s="15">
        <f>T22/T21</f>
        <v>2.8571428571428574E-2</v>
      </c>
      <c r="U20" s="15">
        <f t="shared" si="0"/>
        <v>0</v>
      </c>
      <c r="V20" s="15">
        <f t="shared" si="0"/>
        <v>0</v>
      </c>
      <c r="W20" s="9"/>
    </row>
    <row r="21" spans="1:26" ht="15.75">
      <c r="A21" s="30" t="s">
        <v>22</v>
      </c>
      <c r="B21" s="30"/>
      <c r="C21" s="17">
        <v>7</v>
      </c>
      <c r="D21" s="17">
        <v>7</v>
      </c>
      <c r="E21" s="17">
        <v>7</v>
      </c>
      <c r="F21" s="17">
        <v>7</v>
      </c>
      <c r="G21" s="17">
        <v>7</v>
      </c>
      <c r="H21" s="17">
        <v>7</v>
      </c>
      <c r="I21" s="17">
        <v>7</v>
      </c>
      <c r="J21" s="17">
        <v>7</v>
      </c>
      <c r="K21" s="17">
        <v>7</v>
      </c>
      <c r="L21" s="17">
        <v>7</v>
      </c>
      <c r="M21" s="17">
        <v>6</v>
      </c>
      <c r="N21" s="17">
        <v>7</v>
      </c>
      <c r="O21" s="17">
        <v>7</v>
      </c>
      <c r="P21" s="17">
        <v>7</v>
      </c>
      <c r="Q21" s="17">
        <v>7</v>
      </c>
      <c r="R21" s="17">
        <v>7</v>
      </c>
      <c r="S21" s="17">
        <v>7</v>
      </c>
      <c r="T21" s="17">
        <v>7</v>
      </c>
      <c r="U21" s="17">
        <v>8</v>
      </c>
      <c r="V21" s="17">
        <v>6</v>
      </c>
      <c r="W21" s="9"/>
    </row>
    <row r="22" spans="1:26" ht="17.25" customHeight="1">
      <c r="A22" s="214" t="s">
        <v>23</v>
      </c>
      <c r="B22" s="215"/>
      <c r="C22" s="15">
        <f t="shared" ref="C22:U22" si="1">C3+C4+C5+C6+C7+C8+C9+C10+C11+C12+C13+C14+C15+C16+C17+C18</f>
        <v>0.35</v>
      </c>
      <c r="D22" s="15">
        <f t="shared" si="1"/>
        <v>3</v>
      </c>
      <c r="E22" s="15">
        <f t="shared" si="1"/>
        <v>0.4</v>
      </c>
      <c r="F22" s="15">
        <f t="shared" si="1"/>
        <v>0.43</v>
      </c>
      <c r="G22" s="15">
        <f>G3+G4+G5+G6+G7+G8+G9+G10+G11+G12+G13+G14+G15+G16+G17+G18</f>
        <v>0.2</v>
      </c>
      <c r="H22" s="15">
        <f t="shared" si="1"/>
        <v>1.5</v>
      </c>
      <c r="I22" s="15">
        <f t="shared" si="1"/>
        <v>6</v>
      </c>
      <c r="J22" s="15">
        <f t="shared" si="1"/>
        <v>0.02</v>
      </c>
      <c r="K22" s="15">
        <f t="shared" si="1"/>
        <v>0.05</v>
      </c>
      <c r="L22" s="15">
        <f t="shared" si="1"/>
        <v>0.35</v>
      </c>
      <c r="M22" s="15">
        <f t="shared" si="1"/>
        <v>0</v>
      </c>
      <c r="N22" s="15">
        <f t="shared" si="1"/>
        <v>1.7</v>
      </c>
      <c r="O22" s="15">
        <f>O3+O4+O5+O6+O7+O8+O9+O10+O11+O12+O13+O14+O15+O16+O17+O18+O19</f>
        <v>1.1000000000000001</v>
      </c>
      <c r="P22" s="15">
        <f t="shared" si="1"/>
        <v>0.25</v>
      </c>
      <c r="Q22" s="15">
        <f t="shared" si="1"/>
        <v>0.15</v>
      </c>
      <c r="R22" s="15">
        <f t="shared" si="1"/>
        <v>0.25</v>
      </c>
      <c r="S22" s="15">
        <f t="shared" si="1"/>
        <v>0.1</v>
      </c>
      <c r="T22" s="15">
        <f>T3+T4+T5+T6+T7+T8+T9+T10+T11+T12+T13+T14+T15+T16+T17+T18</f>
        <v>0.2</v>
      </c>
      <c r="U22" s="15">
        <f t="shared" si="1"/>
        <v>0</v>
      </c>
      <c r="V22" s="15">
        <f>U3+U4+U5+V6+V7+V8+V9+V10+V11+V12+V13+V14+V15+V16+V17+V18</f>
        <v>0</v>
      </c>
      <c r="W22" s="9"/>
    </row>
    <row r="23" spans="1:26" ht="18.75">
      <c r="A23" s="30" t="s">
        <v>24</v>
      </c>
      <c r="B23" s="30"/>
      <c r="C23" s="15">
        <v>65</v>
      </c>
      <c r="D23" s="46">
        <v>25</v>
      </c>
      <c r="E23" s="15">
        <v>348</v>
      </c>
      <c r="F23" s="15">
        <v>55</v>
      </c>
      <c r="G23" s="15">
        <v>70</v>
      </c>
      <c r="H23" s="27">
        <v>60</v>
      </c>
      <c r="I23" s="27">
        <v>7.9</v>
      </c>
      <c r="J23" s="27">
        <v>800</v>
      </c>
      <c r="K23" s="27">
        <v>575</v>
      </c>
      <c r="L23" s="27">
        <v>40</v>
      </c>
      <c r="M23" s="27"/>
      <c r="N23" s="27">
        <v>47</v>
      </c>
      <c r="O23" s="27">
        <v>66</v>
      </c>
      <c r="P23" s="27">
        <v>45</v>
      </c>
      <c r="Q23" s="15">
        <v>425</v>
      </c>
      <c r="R23" s="27">
        <v>108</v>
      </c>
      <c r="S23" s="27">
        <v>150</v>
      </c>
      <c r="T23" s="27">
        <v>299</v>
      </c>
      <c r="U23" s="27">
        <v>138</v>
      </c>
      <c r="V23" s="27"/>
      <c r="W23" s="9"/>
    </row>
    <row r="24" spans="1:26" ht="18.75">
      <c r="A24" s="30" t="s">
        <v>25</v>
      </c>
      <c r="B24" s="30"/>
      <c r="C24" s="16">
        <f t="shared" ref="C24:V24" si="2">PRODUCT(C22:C23)</f>
        <v>22.75</v>
      </c>
      <c r="D24" s="16">
        <f t="shared" si="2"/>
        <v>75</v>
      </c>
      <c r="E24" s="16">
        <f t="shared" si="2"/>
        <v>139.20000000000002</v>
      </c>
      <c r="F24" s="16">
        <f t="shared" si="2"/>
        <v>23.65</v>
      </c>
      <c r="G24" s="16">
        <f t="shared" si="2"/>
        <v>14</v>
      </c>
      <c r="H24" s="16">
        <f t="shared" si="2"/>
        <v>90</v>
      </c>
      <c r="I24" s="16">
        <f t="shared" si="2"/>
        <v>47.400000000000006</v>
      </c>
      <c r="J24" s="16">
        <f t="shared" si="2"/>
        <v>16</v>
      </c>
      <c r="K24" s="16">
        <f t="shared" si="2"/>
        <v>28.75</v>
      </c>
      <c r="L24" s="16">
        <f t="shared" si="2"/>
        <v>14</v>
      </c>
      <c r="M24" s="16">
        <f t="shared" si="2"/>
        <v>0</v>
      </c>
      <c r="N24" s="16">
        <f t="shared" si="2"/>
        <v>79.899999999999991</v>
      </c>
      <c r="O24" s="16">
        <f t="shared" si="2"/>
        <v>72.600000000000009</v>
      </c>
      <c r="P24" s="16">
        <f t="shared" si="2"/>
        <v>11.25</v>
      </c>
      <c r="Q24" s="16">
        <f t="shared" si="2"/>
        <v>63.75</v>
      </c>
      <c r="R24" s="16">
        <f t="shared" si="2"/>
        <v>27</v>
      </c>
      <c r="S24" s="16">
        <f t="shared" si="2"/>
        <v>15</v>
      </c>
      <c r="T24" s="16">
        <f t="shared" si="2"/>
        <v>59.800000000000004</v>
      </c>
      <c r="U24" s="16">
        <f t="shared" si="2"/>
        <v>0</v>
      </c>
      <c r="V24" s="16">
        <f t="shared" si="2"/>
        <v>0</v>
      </c>
      <c r="W24" s="23">
        <f>SUM(C24:V24)</f>
        <v>800.05</v>
      </c>
      <c r="X24" s="29">
        <f ca="1">W24+'02.12'!AD23</f>
        <v>2505.2799999999997</v>
      </c>
      <c r="Y24" s="29"/>
    </row>
    <row r="25" spans="1:26" ht="18.75">
      <c r="P25" s="59"/>
      <c r="R25" s="3"/>
      <c r="S25" s="3"/>
      <c r="T25" s="3"/>
      <c r="U25" s="3"/>
      <c r="V25" s="3"/>
      <c r="W25" s="3"/>
      <c r="X25" s="3"/>
      <c r="Y25" s="29"/>
    </row>
    <row r="26" spans="1:26" ht="15.75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27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75"/>
      <c r="Z26" s="29"/>
    </row>
    <row r="27" spans="1:26" ht="15.75">
      <c r="A27" s="4"/>
      <c r="J27" s="4"/>
      <c r="K27" s="4"/>
      <c r="L27" s="4"/>
      <c r="M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6" ht="15.75">
      <c r="B28" s="4" t="s">
        <v>28</v>
      </c>
      <c r="C28" s="4" t="s">
        <v>29</v>
      </c>
      <c r="D28" s="4"/>
      <c r="E28" s="4"/>
      <c r="F28" s="4"/>
      <c r="G28" s="4"/>
      <c r="H28" s="4"/>
      <c r="I28" s="4"/>
      <c r="N28" s="4" t="s">
        <v>30</v>
      </c>
      <c r="Q28" t="s">
        <v>31</v>
      </c>
      <c r="R28" t="s">
        <v>73</v>
      </c>
    </row>
    <row r="29" spans="1:26" ht="18.75">
      <c r="P29" s="53"/>
    </row>
  </sheetData>
  <mergeCells count="1">
    <mergeCell ref="A22:B22"/>
  </mergeCells>
  <phoneticPr fontId="10" type="noConversion"/>
  <pageMargins left="0.51181102362204722" right="0.31496062992125984" top="0.55118110236220474" bottom="0.15748031496062992" header="0.31496062992125984" footer="0.31496062992125984"/>
  <pageSetup paperSize="9" scale="7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7"/>
  <dimension ref="A1:Z27"/>
  <sheetViews>
    <sheetView zoomScale="75" workbookViewId="0">
      <selection activeCell="X4" sqref="X4"/>
    </sheetView>
  </sheetViews>
  <sheetFormatPr defaultRowHeight="15"/>
  <cols>
    <col min="1" max="1" width="17.28515625" customWidth="1"/>
    <col min="2" max="2" width="24.85546875" customWidth="1"/>
    <col min="3" max="3" width="8.28515625" customWidth="1"/>
    <col min="4" max="4" width="7.7109375" customWidth="1"/>
    <col min="5" max="5" width="8.42578125" customWidth="1"/>
    <col min="6" max="6" width="7.5703125" customWidth="1"/>
    <col min="7" max="7" width="8.5703125" customWidth="1"/>
    <col min="8" max="8" width="7.28515625" customWidth="1"/>
    <col min="9" max="9" width="8.28515625" customWidth="1"/>
    <col min="10" max="10" width="8.7109375" customWidth="1"/>
    <col min="11" max="11" width="7.42578125" customWidth="1"/>
    <col min="12" max="12" width="7.5703125" customWidth="1"/>
    <col min="13" max="13" width="8.28515625" customWidth="1"/>
    <col min="14" max="14" width="8.7109375" customWidth="1"/>
    <col min="15" max="15" width="8.28515625" customWidth="1"/>
    <col min="16" max="16" width="7.28515625" customWidth="1"/>
    <col min="17" max="17" width="8.42578125" customWidth="1"/>
    <col min="18" max="18" width="7.28515625" customWidth="1"/>
    <col min="19" max="19" width="7.140625" customWidth="1"/>
    <col min="20" max="20" width="7" customWidth="1"/>
    <col min="21" max="21" width="7.85546875" customWidth="1"/>
    <col min="22" max="22" width="12.85546875" customWidth="1"/>
    <col min="24" max="24" width="14.28515625" customWidth="1"/>
    <col min="25" max="25" width="12.42578125" customWidth="1"/>
  </cols>
  <sheetData>
    <row r="1" spans="1:22" ht="99.75" customHeight="1">
      <c r="A1" s="20" t="s">
        <v>213</v>
      </c>
      <c r="B1" s="10" t="s">
        <v>0</v>
      </c>
      <c r="C1" s="11" t="s">
        <v>93</v>
      </c>
      <c r="D1" s="11" t="s">
        <v>2</v>
      </c>
      <c r="E1" s="11" t="s">
        <v>65</v>
      </c>
      <c r="F1" s="11" t="s">
        <v>3</v>
      </c>
      <c r="G1" s="11" t="s">
        <v>4</v>
      </c>
      <c r="H1" s="11" t="s">
        <v>5</v>
      </c>
      <c r="I1" s="11" t="s">
        <v>7</v>
      </c>
      <c r="J1" s="11" t="s">
        <v>34</v>
      </c>
      <c r="K1" s="12" t="s">
        <v>9</v>
      </c>
      <c r="L1" s="11" t="s">
        <v>33</v>
      </c>
      <c r="M1" s="11" t="s">
        <v>11</v>
      </c>
      <c r="N1" s="11" t="s">
        <v>126</v>
      </c>
      <c r="O1" s="11" t="s">
        <v>12</v>
      </c>
      <c r="P1" s="11" t="s">
        <v>86</v>
      </c>
      <c r="Q1" s="11" t="s">
        <v>135</v>
      </c>
      <c r="R1" s="11" t="s">
        <v>63</v>
      </c>
      <c r="S1" s="11" t="s">
        <v>10</v>
      </c>
      <c r="T1" s="11" t="s">
        <v>61</v>
      </c>
      <c r="U1" s="11" t="s">
        <v>56</v>
      </c>
      <c r="V1" s="13"/>
    </row>
    <row r="2" spans="1:22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9"/>
    </row>
    <row r="3" spans="1:22" ht="18.75">
      <c r="A3" s="35"/>
      <c r="B3" s="9" t="s">
        <v>181</v>
      </c>
      <c r="C3" s="15">
        <v>0.35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65"/>
      <c r="V3" s="9"/>
    </row>
    <row r="4" spans="1:22" ht="18.75">
      <c r="A4" s="37" t="s">
        <v>16</v>
      </c>
      <c r="B4" s="9" t="s">
        <v>17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>
        <v>0.13</v>
      </c>
      <c r="P4" s="15"/>
      <c r="Q4" s="15"/>
      <c r="R4" s="15"/>
      <c r="S4" s="15"/>
      <c r="T4" s="15"/>
      <c r="U4" s="15"/>
      <c r="V4" s="9"/>
    </row>
    <row r="5" spans="1:22" ht="18.75">
      <c r="A5" s="35"/>
      <c r="B5" s="9" t="s">
        <v>18</v>
      </c>
      <c r="C5" s="15"/>
      <c r="D5" s="15"/>
      <c r="E5" s="15"/>
      <c r="F5" s="15">
        <v>0.05</v>
      </c>
      <c r="G5" s="15">
        <v>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9"/>
    </row>
    <row r="6" spans="1:22" ht="18.75">
      <c r="A6" s="41"/>
      <c r="B6" s="9" t="s">
        <v>10</v>
      </c>
      <c r="C6" s="15"/>
      <c r="D6" s="15"/>
      <c r="E6" s="15"/>
      <c r="F6" s="15">
        <v>0.1</v>
      </c>
      <c r="G6" s="15">
        <v>0.5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>
        <v>0.05</v>
      </c>
      <c r="T6" s="15"/>
      <c r="U6" s="15"/>
      <c r="V6" s="9"/>
    </row>
    <row r="7" spans="1:22" ht="19.5" thickBot="1">
      <c r="A7" s="42"/>
      <c r="B7" s="9" t="s">
        <v>2</v>
      </c>
      <c r="C7" s="49"/>
      <c r="D7" s="49">
        <v>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9"/>
    </row>
    <row r="8" spans="1:22" ht="18.75">
      <c r="A8" s="35"/>
      <c r="B8" s="21" t="s">
        <v>140</v>
      </c>
      <c r="C8" s="47"/>
      <c r="D8" s="47"/>
      <c r="E8" s="47">
        <v>0.35</v>
      </c>
      <c r="F8" s="47"/>
      <c r="G8" s="47"/>
      <c r="H8" s="47"/>
      <c r="I8" s="47"/>
      <c r="J8" s="47"/>
      <c r="K8" s="47">
        <v>0.26</v>
      </c>
      <c r="L8" s="47">
        <v>0.11</v>
      </c>
      <c r="M8" s="47">
        <v>1</v>
      </c>
      <c r="N8" s="47">
        <v>0.1</v>
      </c>
      <c r="O8" s="47"/>
      <c r="P8" s="47">
        <v>0.1</v>
      </c>
      <c r="Q8" s="47"/>
      <c r="R8" s="47"/>
      <c r="S8" s="47"/>
      <c r="T8" s="47"/>
      <c r="U8" s="47"/>
      <c r="V8" s="9"/>
    </row>
    <row r="9" spans="1:22" ht="18.75">
      <c r="A9" s="35"/>
      <c r="B9" s="21" t="s">
        <v>2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</row>
    <row r="10" spans="1:22" ht="18.75">
      <c r="A10" s="37" t="s">
        <v>19</v>
      </c>
      <c r="B10" s="22" t="s">
        <v>204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0.1</v>
      </c>
      <c r="Q10" s="15"/>
      <c r="R10" s="15"/>
      <c r="S10" s="15"/>
      <c r="T10" s="15"/>
      <c r="U10" s="15">
        <v>6</v>
      </c>
      <c r="V10" s="9"/>
    </row>
    <row r="11" spans="1:22" ht="18.75">
      <c r="A11" s="35"/>
      <c r="B11" s="21" t="s">
        <v>189</v>
      </c>
      <c r="C11" s="15"/>
      <c r="D11" s="15"/>
      <c r="E11" s="15"/>
      <c r="F11" s="15"/>
      <c r="G11" s="15"/>
      <c r="H11" s="15"/>
      <c r="I11" s="15">
        <v>0.35</v>
      </c>
      <c r="J11" s="15"/>
      <c r="K11" s="15"/>
      <c r="L11" s="15">
        <v>0.11</v>
      </c>
      <c r="M11" s="15"/>
      <c r="N11" s="15"/>
      <c r="O11" s="15"/>
      <c r="P11" s="15"/>
      <c r="Q11" s="15"/>
      <c r="R11" s="15"/>
      <c r="S11" s="15"/>
      <c r="T11" s="15"/>
      <c r="U11" s="15"/>
      <c r="V11" s="9"/>
    </row>
    <row r="12" spans="1:22" ht="18.75">
      <c r="A12" s="35"/>
      <c r="B12" s="21" t="s">
        <v>76</v>
      </c>
      <c r="C12" s="15"/>
      <c r="D12" s="15"/>
      <c r="E12" s="15"/>
      <c r="F12" s="15">
        <v>0.1</v>
      </c>
      <c r="G12" s="15"/>
      <c r="H12" s="15"/>
      <c r="I12" s="15"/>
      <c r="J12" s="15">
        <v>0.6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9"/>
    </row>
    <row r="13" spans="1:22" ht="18.75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</row>
    <row r="14" spans="1:22" ht="18.75">
      <c r="A14" s="31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</row>
    <row r="15" spans="1:22" ht="19.5" thickBot="1">
      <c r="A15" s="40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9"/>
    </row>
    <row r="16" spans="1:22" ht="18.75">
      <c r="A16" s="40" t="s">
        <v>20</v>
      </c>
      <c r="B16" s="9" t="s">
        <v>214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>
        <v>0.65</v>
      </c>
      <c r="R16" s="70"/>
      <c r="S16" s="70"/>
      <c r="T16" s="66">
        <v>0.1</v>
      </c>
      <c r="U16" s="47">
        <v>2</v>
      </c>
      <c r="V16" s="9"/>
    </row>
    <row r="17" spans="1:26" ht="18.75">
      <c r="A17" s="32"/>
      <c r="B17" s="9" t="s">
        <v>59</v>
      </c>
      <c r="C17" s="47"/>
      <c r="D17" s="47"/>
      <c r="E17" s="47"/>
      <c r="F17" s="47">
        <v>0.1</v>
      </c>
      <c r="G17" s="47"/>
      <c r="H17" s="47">
        <v>0.01</v>
      </c>
      <c r="I17" s="47"/>
      <c r="J17" s="47"/>
      <c r="K17" s="47"/>
      <c r="L17" s="47"/>
      <c r="M17" s="47"/>
      <c r="N17" s="15"/>
      <c r="O17" s="47"/>
      <c r="P17" s="47"/>
      <c r="Q17" s="47"/>
      <c r="R17" s="47"/>
      <c r="S17" s="47"/>
      <c r="T17" s="47"/>
      <c r="U17" s="47"/>
      <c r="V17" s="9"/>
    </row>
    <row r="18" spans="1:26" ht="18.75">
      <c r="A18" s="32"/>
      <c r="B18" s="9" t="s">
        <v>141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>
        <v>0.78</v>
      </c>
      <c r="S18" s="15"/>
      <c r="T18" s="15"/>
      <c r="U18" s="15"/>
      <c r="V18" s="9"/>
    </row>
    <row r="19" spans="1:26" ht="18.75">
      <c r="A19" s="33" t="s">
        <v>21</v>
      </c>
      <c r="B19" s="33"/>
      <c r="C19" s="15">
        <f t="shared" ref="C19:U19" si="0">C21/C20</f>
        <v>5.8333333333333327E-2</v>
      </c>
      <c r="D19" s="15">
        <f t="shared" si="0"/>
        <v>0.33333333333333331</v>
      </c>
      <c r="E19" s="15">
        <f t="shared" si="0"/>
        <v>5.8333333333333327E-2</v>
      </c>
      <c r="F19" s="15">
        <f t="shared" si="0"/>
        <v>5.8333333333333327E-2</v>
      </c>
      <c r="G19" s="15">
        <f t="shared" si="0"/>
        <v>0.25</v>
      </c>
      <c r="H19" s="15">
        <f t="shared" si="0"/>
        <v>1.6666666666666668E-3</v>
      </c>
      <c r="I19" s="15">
        <f t="shared" si="0"/>
        <v>5.8333333333333327E-2</v>
      </c>
      <c r="J19" s="15">
        <f t="shared" si="0"/>
        <v>9.9999999999999992E-2</v>
      </c>
      <c r="K19" s="15">
        <f t="shared" si="0"/>
        <v>4.3333333333333335E-2</v>
      </c>
      <c r="L19" s="15">
        <f t="shared" si="0"/>
        <v>3.6666666666666667E-2</v>
      </c>
      <c r="M19" s="15">
        <f t="shared" si="0"/>
        <v>0.16666666666666666</v>
      </c>
      <c r="N19" s="15">
        <f t="shared" si="0"/>
        <v>1.6666666666666666E-2</v>
      </c>
      <c r="O19" s="15">
        <f t="shared" si="0"/>
        <v>2.1666666666666667E-2</v>
      </c>
      <c r="P19" s="15">
        <f t="shared" si="0"/>
        <v>3.3333333333333333E-2</v>
      </c>
      <c r="Q19" s="15">
        <f t="shared" si="0"/>
        <v>0.10833333333333334</v>
      </c>
      <c r="R19" s="15">
        <f t="shared" si="0"/>
        <v>0.13</v>
      </c>
      <c r="S19" s="15">
        <f>S21/S20</f>
        <v>8.3333333333333332E-3</v>
      </c>
      <c r="T19" s="15">
        <f t="shared" si="0"/>
        <v>1.6666666666666666E-2</v>
      </c>
      <c r="U19" s="15">
        <f t="shared" si="0"/>
        <v>1.3333333333333333</v>
      </c>
      <c r="V19" s="9"/>
    </row>
    <row r="20" spans="1:26" ht="18.75" customHeight="1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6</v>
      </c>
      <c r="V20" s="9"/>
    </row>
    <row r="21" spans="1:26" ht="16.5" customHeight="1">
      <c r="A21" s="214" t="s">
        <v>23</v>
      </c>
      <c r="B21" s="215"/>
      <c r="C21" s="15">
        <f>C3+C4+C5+C6+C7+C8+C9+C10+C11+C12+C13+C14+C15+C16+C17+C18</f>
        <v>0.35</v>
      </c>
      <c r="D21" s="15">
        <f t="shared" ref="D21:U21" si="1">D3+D4+D5+D6+D7+D8+D9+D10+D11+D12+D13+D14+D15+D16+D17+D18</f>
        <v>2</v>
      </c>
      <c r="E21" s="15">
        <f t="shared" si="1"/>
        <v>0.35</v>
      </c>
      <c r="F21" s="15">
        <f t="shared" si="1"/>
        <v>0.35</v>
      </c>
      <c r="G21" s="15">
        <f t="shared" si="1"/>
        <v>1.5</v>
      </c>
      <c r="H21" s="15">
        <f t="shared" si="1"/>
        <v>0.01</v>
      </c>
      <c r="I21" s="15">
        <f t="shared" si="1"/>
        <v>0.35</v>
      </c>
      <c r="J21" s="15">
        <f t="shared" si="1"/>
        <v>0.6</v>
      </c>
      <c r="K21" s="15">
        <f t="shared" si="1"/>
        <v>0.26</v>
      </c>
      <c r="L21" s="15">
        <f t="shared" si="1"/>
        <v>0.22</v>
      </c>
      <c r="M21" s="15">
        <f t="shared" si="1"/>
        <v>1</v>
      </c>
      <c r="N21" s="15">
        <f t="shared" si="1"/>
        <v>0.1</v>
      </c>
      <c r="O21" s="15">
        <f t="shared" si="1"/>
        <v>0.13</v>
      </c>
      <c r="P21" s="15">
        <f t="shared" si="1"/>
        <v>0.2</v>
      </c>
      <c r="Q21" s="15">
        <f t="shared" si="1"/>
        <v>0.65</v>
      </c>
      <c r="R21" s="15">
        <f t="shared" si="1"/>
        <v>0.78</v>
      </c>
      <c r="S21" s="15">
        <f>S3+S4+S5+S6+S7+S8+S9+S10+S11+S12+S13+S14+S15+S16+S17+S18</f>
        <v>0.05</v>
      </c>
      <c r="T21" s="15">
        <f t="shared" si="1"/>
        <v>0.1</v>
      </c>
      <c r="U21" s="15">
        <f t="shared" si="1"/>
        <v>8</v>
      </c>
      <c r="V21" s="9"/>
    </row>
    <row r="22" spans="1:26" ht="18.75">
      <c r="A22" s="30" t="s">
        <v>24</v>
      </c>
      <c r="B22" s="30"/>
      <c r="C22" s="15">
        <v>35</v>
      </c>
      <c r="D22" s="15">
        <v>25</v>
      </c>
      <c r="E22" s="15">
        <v>459</v>
      </c>
      <c r="F22" s="27">
        <v>55</v>
      </c>
      <c r="G22" s="27">
        <v>60</v>
      </c>
      <c r="H22" s="27">
        <v>800</v>
      </c>
      <c r="I22" s="27">
        <v>45</v>
      </c>
      <c r="J22" s="27">
        <v>66</v>
      </c>
      <c r="K22" s="27">
        <v>40</v>
      </c>
      <c r="L22" s="27">
        <v>45</v>
      </c>
      <c r="M22" s="27">
        <v>47</v>
      </c>
      <c r="N22" s="27">
        <v>150</v>
      </c>
      <c r="O22" s="27">
        <v>425</v>
      </c>
      <c r="P22" s="15">
        <v>108</v>
      </c>
      <c r="Q22" s="15">
        <v>230</v>
      </c>
      <c r="R22" s="15">
        <v>103</v>
      </c>
      <c r="S22" s="15">
        <v>575</v>
      </c>
      <c r="T22" s="15">
        <v>38</v>
      </c>
      <c r="U22" s="15">
        <v>7.9</v>
      </c>
      <c r="V22" s="9"/>
    </row>
    <row r="23" spans="1:26" ht="18.75">
      <c r="A23" s="30" t="s">
        <v>25</v>
      </c>
      <c r="B23" s="30"/>
      <c r="C23" s="16">
        <f t="shared" ref="C23:U23" si="2">PRODUCT(C21:C22)</f>
        <v>12.25</v>
      </c>
      <c r="D23" s="16">
        <f t="shared" si="2"/>
        <v>50</v>
      </c>
      <c r="E23" s="16">
        <f t="shared" si="2"/>
        <v>160.64999999999998</v>
      </c>
      <c r="F23" s="16">
        <f t="shared" si="2"/>
        <v>19.25</v>
      </c>
      <c r="G23" s="16">
        <f t="shared" si="2"/>
        <v>90</v>
      </c>
      <c r="H23" s="16">
        <f t="shared" si="2"/>
        <v>8</v>
      </c>
      <c r="I23" s="16">
        <f t="shared" si="2"/>
        <v>15.749999999999998</v>
      </c>
      <c r="J23" s="16">
        <f t="shared" si="2"/>
        <v>39.6</v>
      </c>
      <c r="K23" s="16">
        <f t="shared" si="2"/>
        <v>10.4</v>
      </c>
      <c r="L23" s="16">
        <f t="shared" si="2"/>
        <v>9.9</v>
      </c>
      <c r="M23" s="16">
        <f t="shared" si="2"/>
        <v>47</v>
      </c>
      <c r="N23" s="16">
        <f t="shared" si="2"/>
        <v>15</v>
      </c>
      <c r="O23" s="16">
        <f t="shared" si="2"/>
        <v>55.25</v>
      </c>
      <c r="P23" s="16">
        <f t="shared" si="2"/>
        <v>21.6</v>
      </c>
      <c r="Q23" s="16">
        <f t="shared" si="2"/>
        <v>149.5</v>
      </c>
      <c r="R23" s="16">
        <f t="shared" si="2"/>
        <v>80.34</v>
      </c>
      <c r="S23" s="16">
        <f>PRODUCT(S21:S22)</f>
        <v>28.75</v>
      </c>
      <c r="T23" s="16">
        <f t="shared" si="2"/>
        <v>3.8000000000000003</v>
      </c>
      <c r="U23" s="16">
        <f t="shared" si="2"/>
        <v>63.2</v>
      </c>
      <c r="V23" s="23">
        <f>SUM(C23:U23)</f>
        <v>880.24</v>
      </c>
      <c r="X23" s="29">
        <f ca="1">V23+'03.12'!X24</f>
        <v>3385.5199999999995</v>
      </c>
      <c r="Y23" s="54"/>
    </row>
    <row r="24" spans="1:26">
      <c r="N24" s="3"/>
      <c r="O24" s="3"/>
      <c r="P24" s="3"/>
      <c r="Q24" s="3"/>
      <c r="R24" s="3"/>
      <c r="S24" s="3"/>
      <c r="T24" s="3"/>
      <c r="U24" s="3"/>
      <c r="V24" s="3"/>
    </row>
    <row r="25" spans="1:26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 t="s">
        <v>27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X25" s="29"/>
      <c r="Z25" s="54"/>
    </row>
    <row r="26" spans="1:26" ht="15.75">
      <c r="A26" s="4"/>
      <c r="H26" s="4"/>
      <c r="I26" s="4"/>
      <c r="J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6" ht="15.75">
      <c r="B27" s="4" t="s">
        <v>28</v>
      </c>
      <c r="C27" s="4" t="s">
        <v>29</v>
      </c>
      <c r="D27" s="4"/>
      <c r="E27" s="4"/>
      <c r="F27" s="4"/>
      <c r="G27" s="4"/>
      <c r="K27" s="4" t="s">
        <v>30</v>
      </c>
      <c r="N27" t="s">
        <v>31</v>
      </c>
      <c r="O27" t="s">
        <v>73</v>
      </c>
    </row>
  </sheetData>
  <mergeCells count="1">
    <mergeCell ref="A21:B21"/>
  </mergeCells>
  <phoneticPr fontId="10" type="noConversion"/>
  <pageMargins left="0.51181102362204722" right="0.51181102362204722" top="0.35433070866141736" bottom="0.15748031496062992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9"/>
  <dimension ref="A1:AL27"/>
  <sheetViews>
    <sheetView zoomScale="75" workbookViewId="0">
      <selection activeCell="AC8" sqref="AC8"/>
    </sheetView>
  </sheetViews>
  <sheetFormatPr defaultRowHeight="15"/>
  <cols>
    <col min="1" max="1" width="13.140625" customWidth="1"/>
    <col min="2" max="2" width="19.140625" customWidth="1"/>
    <col min="3" max="3" width="7.85546875" customWidth="1"/>
    <col min="5" max="5" width="7.28515625" customWidth="1"/>
    <col min="6" max="6" width="8.42578125" customWidth="1"/>
    <col min="7" max="7" width="1.42578125" hidden="1" customWidth="1"/>
    <col min="8" max="8" width="8" customWidth="1"/>
    <col min="9" max="9" width="8.140625" hidden="1" customWidth="1"/>
    <col min="10" max="10" width="8.5703125" customWidth="1"/>
    <col min="11" max="11" width="7.85546875" customWidth="1"/>
    <col min="12" max="12" width="8.7109375" hidden="1" customWidth="1"/>
    <col min="13" max="13" width="7" customWidth="1"/>
    <col min="14" max="14" width="7.7109375" customWidth="1"/>
    <col min="15" max="15" width="7.42578125" hidden="1" customWidth="1"/>
    <col min="16" max="16" width="7.28515625" customWidth="1"/>
    <col min="17" max="17" width="7" customWidth="1"/>
    <col min="18" max="18" width="8.7109375" customWidth="1"/>
    <col min="19" max="19" width="7.5703125" hidden="1" customWidth="1"/>
    <col min="20" max="20" width="8" customWidth="1"/>
    <col min="21" max="21" width="7.85546875" customWidth="1"/>
    <col min="22" max="22" width="7.5703125" hidden="1" customWidth="1"/>
    <col min="23" max="23" width="8.7109375" customWidth="1"/>
    <col min="24" max="24" width="8" customWidth="1"/>
    <col min="25" max="25" width="7.42578125" customWidth="1"/>
    <col min="26" max="26" width="11" customWidth="1"/>
    <col min="27" max="27" width="5.7109375" customWidth="1"/>
    <col min="28" max="28" width="15.42578125" customWidth="1"/>
    <col min="29" max="32" width="5.7109375" customWidth="1"/>
  </cols>
  <sheetData>
    <row r="1" spans="1:38" ht="124.5" customHeight="1">
      <c r="A1" s="20" t="s">
        <v>216</v>
      </c>
      <c r="B1" s="10" t="s">
        <v>0</v>
      </c>
      <c r="C1" s="11" t="s">
        <v>6</v>
      </c>
      <c r="D1" s="11" t="s">
        <v>196</v>
      </c>
      <c r="E1" s="11" t="s">
        <v>2</v>
      </c>
      <c r="F1" s="11" t="s">
        <v>3</v>
      </c>
      <c r="G1" s="11" t="s">
        <v>7</v>
      </c>
      <c r="H1" s="11" t="s">
        <v>4</v>
      </c>
      <c r="I1" s="11" t="s">
        <v>35</v>
      </c>
      <c r="J1" s="11" t="s">
        <v>41</v>
      </c>
      <c r="K1" s="11" t="s">
        <v>61</v>
      </c>
      <c r="L1" s="11" t="s">
        <v>171</v>
      </c>
      <c r="M1" s="11" t="s">
        <v>39</v>
      </c>
      <c r="N1" s="11" t="s">
        <v>87</v>
      </c>
      <c r="O1" s="11" t="s">
        <v>166</v>
      </c>
      <c r="P1" s="12" t="s">
        <v>9</v>
      </c>
      <c r="Q1" s="11" t="s">
        <v>33</v>
      </c>
      <c r="R1" s="11" t="s">
        <v>11</v>
      </c>
      <c r="S1" s="11" t="s">
        <v>144</v>
      </c>
      <c r="T1" s="11" t="s">
        <v>12</v>
      </c>
      <c r="U1" s="11" t="s">
        <v>14</v>
      </c>
      <c r="V1" s="11" t="s">
        <v>135</v>
      </c>
      <c r="W1" s="11" t="s">
        <v>91</v>
      </c>
      <c r="X1" s="11" t="s">
        <v>34</v>
      </c>
      <c r="Y1" s="11" t="s">
        <v>126</v>
      </c>
      <c r="Z1" s="45"/>
      <c r="AB1" s="19"/>
      <c r="AC1" s="7"/>
      <c r="AD1" s="6"/>
      <c r="AE1" s="8"/>
      <c r="AF1" s="1"/>
      <c r="AH1" s="1"/>
      <c r="AI1" s="1"/>
      <c r="AJ1" s="2"/>
      <c r="AK1" s="1"/>
      <c r="AL1" s="1"/>
    </row>
    <row r="2" spans="1:38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9"/>
      <c r="AA2" s="3"/>
      <c r="AB2" s="3"/>
      <c r="AC2" s="3"/>
      <c r="AD2" s="3"/>
      <c r="AE2" s="3"/>
    </row>
    <row r="3" spans="1:38" ht="15.75" customHeight="1">
      <c r="A3" s="34"/>
      <c r="B3" s="9" t="s">
        <v>146</v>
      </c>
      <c r="C3" s="15">
        <v>0.25</v>
      </c>
      <c r="D3" s="15"/>
      <c r="E3" s="15"/>
      <c r="F3" s="15"/>
      <c r="G3" s="15"/>
      <c r="H3" s="15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>
        <v>0.13</v>
      </c>
      <c r="U3" s="15"/>
      <c r="V3" s="15"/>
      <c r="W3" s="15"/>
      <c r="X3" s="15"/>
      <c r="Y3" s="15"/>
      <c r="Z3" s="9"/>
      <c r="AA3" s="3"/>
      <c r="AB3" s="3"/>
      <c r="AC3" s="3"/>
      <c r="AD3" s="3"/>
      <c r="AE3" s="3"/>
    </row>
    <row r="4" spans="1:38" ht="24" customHeight="1">
      <c r="A4" s="37" t="s">
        <v>16</v>
      </c>
      <c r="B4" s="9" t="s">
        <v>215</v>
      </c>
      <c r="C4" s="15"/>
      <c r="D4" s="15"/>
      <c r="E4" s="15"/>
      <c r="F4" s="15"/>
      <c r="G4" s="15"/>
      <c r="H4" s="15">
        <v>1</v>
      </c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9"/>
      <c r="AA4" s="3"/>
      <c r="AB4" s="3"/>
      <c r="AC4" s="3"/>
      <c r="AD4" s="3"/>
      <c r="AE4" s="3"/>
    </row>
    <row r="5" spans="1:38" ht="15.75" customHeight="1">
      <c r="A5" s="35"/>
      <c r="B5" s="9" t="s">
        <v>18</v>
      </c>
      <c r="C5" s="15"/>
      <c r="D5" s="15"/>
      <c r="E5" s="15"/>
      <c r="F5" s="15">
        <v>0.05</v>
      </c>
      <c r="G5" s="15"/>
      <c r="H5" s="15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9"/>
      <c r="AA5" s="3"/>
      <c r="AB5" s="3"/>
      <c r="AC5" s="3"/>
      <c r="AD5" s="3"/>
      <c r="AE5" s="3"/>
    </row>
    <row r="6" spans="1:38" ht="15.75" customHeight="1">
      <c r="A6" s="35"/>
      <c r="B6" s="9" t="s">
        <v>76</v>
      </c>
      <c r="C6" s="15"/>
      <c r="D6" s="15"/>
      <c r="E6" s="15"/>
      <c r="F6" s="15">
        <v>0.1</v>
      </c>
      <c r="G6" s="15"/>
      <c r="H6" s="15"/>
      <c r="I6" s="24"/>
      <c r="J6" s="24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>
        <v>0.6</v>
      </c>
      <c r="Y6" s="15"/>
      <c r="Z6" s="9"/>
      <c r="AA6" s="3"/>
      <c r="AB6" s="3"/>
      <c r="AC6" s="3"/>
      <c r="AD6" s="3"/>
      <c r="AE6" s="3"/>
    </row>
    <row r="7" spans="1:38" ht="15.75" customHeight="1" thickBot="1">
      <c r="A7" s="31"/>
      <c r="B7" s="9" t="s">
        <v>58</v>
      </c>
      <c r="C7" s="49"/>
      <c r="D7" s="49"/>
      <c r="E7" s="49">
        <v>1</v>
      </c>
      <c r="F7" s="49"/>
      <c r="G7" s="49"/>
      <c r="H7" s="49"/>
      <c r="I7" s="50"/>
      <c r="J7" s="50"/>
      <c r="K7" s="50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9"/>
      <c r="AA7" s="3"/>
      <c r="AB7" s="3"/>
      <c r="AC7" s="3"/>
      <c r="AD7" s="3"/>
      <c r="AE7" s="3"/>
    </row>
    <row r="8" spans="1:38" ht="15.75" customHeight="1">
      <c r="A8" s="35"/>
      <c r="B8" s="21" t="s">
        <v>134</v>
      </c>
      <c r="C8" s="47"/>
      <c r="D8" s="47"/>
      <c r="E8" s="47"/>
      <c r="F8" s="47"/>
      <c r="G8" s="47"/>
      <c r="H8" s="47"/>
      <c r="I8" s="48"/>
      <c r="J8" s="48">
        <v>0.35</v>
      </c>
      <c r="K8" s="48"/>
      <c r="L8" s="47"/>
      <c r="M8" s="47"/>
      <c r="N8" s="47"/>
      <c r="O8" s="47"/>
      <c r="P8" s="47">
        <v>0.18</v>
      </c>
      <c r="Q8" s="47">
        <v>0.13</v>
      </c>
      <c r="R8" s="47">
        <v>1</v>
      </c>
      <c r="S8" s="47"/>
      <c r="T8" s="47"/>
      <c r="U8" s="47"/>
      <c r="V8" s="47"/>
      <c r="W8" s="47"/>
      <c r="X8" s="47"/>
      <c r="Y8" s="47">
        <v>0.1</v>
      </c>
      <c r="Z8" s="9"/>
      <c r="AA8" s="3"/>
      <c r="AB8" s="3"/>
      <c r="AC8" s="3"/>
      <c r="AD8" s="3"/>
      <c r="AE8" s="3"/>
    </row>
    <row r="9" spans="1:38" ht="15.75" customHeight="1">
      <c r="A9" s="35"/>
      <c r="B9" s="21" t="s">
        <v>2</v>
      </c>
      <c r="C9" s="15"/>
      <c r="D9" s="15"/>
      <c r="E9" s="15">
        <v>1</v>
      </c>
      <c r="F9" s="15"/>
      <c r="G9" s="15"/>
      <c r="H9" s="15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9"/>
      <c r="AA9" s="3"/>
      <c r="AB9" s="3"/>
      <c r="AC9" s="3"/>
      <c r="AD9" s="3"/>
      <c r="AE9" s="3"/>
    </row>
    <row r="10" spans="1:38" ht="24" customHeight="1">
      <c r="A10" s="37" t="s">
        <v>19</v>
      </c>
      <c r="B10" s="22" t="s">
        <v>195</v>
      </c>
      <c r="C10" s="15"/>
      <c r="D10" s="15">
        <v>5.48</v>
      </c>
      <c r="E10" s="15"/>
      <c r="F10" s="15"/>
      <c r="G10" s="15"/>
      <c r="H10" s="15"/>
      <c r="I10" s="9"/>
      <c r="J10" s="9"/>
      <c r="K10" s="9">
        <v>0.6</v>
      </c>
      <c r="L10" s="15"/>
      <c r="M10" s="15"/>
      <c r="N10" s="15"/>
      <c r="O10" s="15"/>
      <c r="P10" s="15"/>
      <c r="Q10" s="15"/>
      <c r="R10" s="15">
        <v>2</v>
      </c>
      <c r="S10" s="15"/>
      <c r="T10" s="15"/>
      <c r="U10" s="15"/>
      <c r="V10" s="15"/>
      <c r="W10" s="15"/>
      <c r="X10" s="15"/>
      <c r="Y10" s="15"/>
      <c r="Z10" s="9"/>
      <c r="AA10" s="3"/>
      <c r="AB10" s="3"/>
      <c r="AC10" s="3"/>
      <c r="AD10" s="3"/>
      <c r="AE10" s="3"/>
    </row>
    <row r="11" spans="1:38" ht="17.25" customHeight="1">
      <c r="A11" s="35"/>
      <c r="B11" s="21"/>
      <c r="C11" s="15"/>
      <c r="D11" s="15"/>
      <c r="E11" s="15"/>
      <c r="F11" s="15"/>
      <c r="G11" s="15"/>
      <c r="H11" s="15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9"/>
      <c r="AA11" s="3"/>
      <c r="AB11" s="3"/>
      <c r="AC11" s="3"/>
      <c r="AD11" s="3"/>
      <c r="AE11" s="3"/>
    </row>
    <row r="12" spans="1:38" ht="16.5" customHeight="1">
      <c r="A12" s="35"/>
      <c r="B12" s="21" t="s">
        <v>39</v>
      </c>
      <c r="C12" s="15"/>
      <c r="D12" s="15"/>
      <c r="E12" s="15"/>
      <c r="F12" s="15">
        <v>0.05</v>
      </c>
      <c r="G12" s="15"/>
      <c r="H12" s="15"/>
      <c r="I12" s="24"/>
      <c r="J12" s="24"/>
      <c r="K12" s="9"/>
      <c r="L12" s="15"/>
      <c r="M12" s="15">
        <v>0.18</v>
      </c>
      <c r="N12" s="15"/>
      <c r="O12" s="15"/>
      <c r="P12" s="15"/>
      <c r="Q12" s="15"/>
      <c r="R12" s="15"/>
      <c r="S12" s="15"/>
      <c r="T12" s="15"/>
      <c r="U12" s="15"/>
      <c r="V12" s="27"/>
      <c r="W12" s="15"/>
      <c r="X12" s="15"/>
      <c r="Y12" s="15"/>
      <c r="Z12" s="9"/>
      <c r="AA12" s="3"/>
      <c r="AB12" s="3"/>
      <c r="AC12" s="3"/>
      <c r="AD12" s="3"/>
      <c r="AE12" s="3"/>
    </row>
    <row r="13" spans="1:38" ht="15.75" customHeight="1">
      <c r="A13" s="35"/>
      <c r="B13" s="21"/>
      <c r="C13" s="15"/>
      <c r="D13" s="15"/>
      <c r="E13" s="15"/>
      <c r="F13" s="15"/>
      <c r="G13" s="15"/>
      <c r="H13" s="15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9"/>
      <c r="AA13" s="3"/>
      <c r="AB13" s="3"/>
      <c r="AC13" s="3"/>
      <c r="AD13" s="3"/>
      <c r="AE13" s="3"/>
    </row>
    <row r="14" spans="1:38" ht="16.5" customHeight="1" thickBot="1">
      <c r="A14" s="73"/>
      <c r="B14" s="74"/>
      <c r="C14" s="49"/>
      <c r="D14" s="49"/>
      <c r="E14" s="49"/>
      <c r="F14" s="49"/>
      <c r="G14" s="49"/>
      <c r="H14" s="49"/>
      <c r="I14" s="50"/>
      <c r="J14" s="50"/>
      <c r="K14" s="50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3"/>
      <c r="AB14" s="3"/>
      <c r="AC14" s="3"/>
      <c r="AD14" s="3"/>
      <c r="AE14" s="3"/>
    </row>
    <row r="15" spans="1:38" ht="24" customHeight="1" thickBot="1">
      <c r="A15" s="40" t="s">
        <v>20</v>
      </c>
      <c r="B15" s="72" t="s">
        <v>14</v>
      </c>
      <c r="C15" s="47"/>
      <c r="D15" s="47"/>
      <c r="E15" s="47"/>
      <c r="F15" s="47"/>
      <c r="G15" s="47"/>
      <c r="H15" s="47"/>
      <c r="I15" s="48"/>
      <c r="J15" s="48"/>
      <c r="K15" s="48"/>
      <c r="L15" s="47"/>
      <c r="M15" s="47"/>
      <c r="N15" s="47"/>
      <c r="O15" s="47"/>
      <c r="P15" s="47"/>
      <c r="Q15" s="47"/>
      <c r="R15" s="47"/>
      <c r="S15" s="47"/>
      <c r="T15" s="47"/>
      <c r="U15" s="47">
        <v>0.23</v>
      </c>
      <c r="V15" s="47"/>
      <c r="W15" s="47"/>
      <c r="X15" s="56"/>
      <c r="Y15" s="56"/>
      <c r="Z15" s="48"/>
      <c r="AA15" s="3"/>
      <c r="AB15" s="3"/>
      <c r="AD15" s="3"/>
      <c r="AE15" s="3"/>
    </row>
    <row r="16" spans="1:38" ht="24" customHeight="1">
      <c r="A16" s="40"/>
      <c r="B16" s="9" t="s">
        <v>59</v>
      </c>
      <c r="C16" s="47"/>
      <c r="D16" s="47"/>
      <c r="E16" s="47"/>
      <c r="F16" s="47">
        <v>0.1</v>
      </c>
      <c r="G16" s="47"/>
      <c r="H16" s="47"/>
      <c r="I16" s="48"/>
      <c r="J16" s="48"/>
      <c r="K16" s="48"/>
      <c r="L16" s="47"/>
      <c r="M16" s="47"/>
      <c r="N16" s="47">
        <v>0.01</v>
      </c>
      <c r="O16" s="47"/>
      <c r="P16" s="47"/>
      <c r="Q16" s="47"/>
      <c r="R16" s="47"/>
      <c r="S16" s="47"/>
      <c r="T16" s="47"/>
      <c r="U16" s="47"/>
      <c r="V16" s="47"/>
      <c r="W16" s="47"/>
      <c r="X16" s="58"/>
      <c r="Y16" s="58"/>
      <c r="Z16" s="9"/>
      <c r="AA16" s="3"/>
      <c r="AB16" s="3"/>
      <c r="AC16" s="3"/>
      <c r="AD16" s="3"/>
      <c r="AE16" s="3"/>
    </row>
    <row r="17" spans="1:31" ht="16.5" customHeight="1">
      <c r="A17" s="32"/>
      <c r="B17" s="9" t="s">
        <v>91</v>
      </c>
      <c r="C17" s="47"/>
      <c r="D17" s="47"/>
      <c r="E17" s="47"/>
      <c r="F17" s="47"/>
      <c r="G17" s="47"/>
      <c r="H17" s="47"/>
      <c r="I17" s="48"/>
      <c r="J17" s="48"/>
      <c r="K17" s="48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>
        <v>0.3</v>
      </c>
      <c r="X17" s="47"/>
      <c r="Y17" s="47"/>
      <c r="Z17" s="9"/>
      <c r="AA17" s="3"/>
      <c r="AB17" s="3"/>
      <c r="AC17" s="3"/>
      <c r="AD17" s="3"/>
      <c r="AE17" s="3"/>
    </row>
    <row r="18" spans="1:31" ht="21" customHeight="1">
      <c r="A18" s="32"/>
      <c r="B18" s="9"/>
      <c r="C18" s="9"/>
      <c r="D18" s="9"/>
      <c r="E18" s="9"/>
      <c r="F18" s="9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9"/>
      <c r="AA18" s="3"/>
      <c r="AB18" s="3"/>
      <c r="AC18" s="3"/>
      <c r="AD18" s="3"/>
      <c r="AE18" s="3"/>
    </row>
    <row r="19" spans="1:31" ht="18.75">
      <c r="A19" s="33" t="s">
        <v>21</v>
      </c>
      <c r="B19" s="33"/>
      <c r="C19" s="15">
        <f>C21/C20</f>
        <v>4.1666666666666664E-2</v>
      </c>
      <c r="D19" s="15">
        <f>D21/D20</f>
        <v>0.91333333333333344</v>
      </c>
      <c r="E19" s="15">
        <f t="shared" ref="E19:Y19" si="0">E21/E20</f>
        <v>0.33333333333333331</v>
      </c>
      <c r="F19" s="15">
        <f t="shared" si="0"/>
        <v>5.000000000000001E-2</v>
      </c>
      <c r="G19" s="15">
        <f>G21/G20</f>
        <v>0</v>
      </c>
      <c r="H19" s="15">
        <f t="shared" si="0"/>
        <v>0.16666666666666666</v>
      </c>
      <c r="I19" s="15">
        <f t="shared" si="0"/>
        <v>0</v>
      </c>
      <c r="J19" s="15">
        <f t="shared" si="0"/>
        <v>5.8333333333333327E-2</v>
      </c>
      <c r="K19" s="15">
        <f t="shared" si="0"/>
        <v>9.9999999999999992E-2</v>
      </c>
      <c r="L19" s="15">
        <f t="shared" si="0"/>
        <v>0</v>
      </c>
      <c r="M19" s="15">
        <f t="shared" si="0"/>
        <v>0.03</v>
      </c>
      <c r="N19" s="15">
        <f t="shared" si="0"/>
        <v>1.6666666666666668E-3</v>
      </c>
      <c r="O19" s="15">
        <f t="shared" si="0"/>
        <v>0</v>
      </c>
      <c r="P19" s="15">
        <f t="shared" si="0"/>
        <v>0.03</v>
      </c>
      <c r="Q19" s="15">
        <f t="shared" si="0"/>
        <v>2.1666666666666667E-2</v>
      </c>
      <c r="R19" s="15">
        <f t="shared" si="0"/>
        <v>0.5</v>
      </c>
      <c r="S19" s="15">
        <f t="shared" si="0"/>
        <v>0</v>
      </c>
      <c r="T19" s="15">
        <f t="shared" si="0"/>
        <v>2.1666666666666667E-2</v>
      </c>
      <c r="U19" s="15">
        <f t="shared" si="0"/>
        <v>3.8333333333333337E-2</v>
      </c>
      <c r="V19" s="15">
        <f t="shared" si="0"/>
        <v>0</v>
      </c>
      <c r="W19" s="15">
        <f t="shared" si="0"/>
        <v>4.9999999999999996E-2</v>
      </c>
      <c r="X19" s="15">
        <f t="shared" si="0"/>
        <v>9.9999999999999992E-2</v>
      </c>
      <c r="Y19" s="15">
        <f t="shared" si="0"/>
        <v>1.6666666666666666E-2</v>
      </c>
      <c r="Z19" s="9"/>
      <c r="AA19" s="3"/>
      <c r="AB19" s="3"/>
      <c r="AC19" s="3"/>
      <c r="AD19" s="3"/>
      <c r="AE19" s="3"/>
    </row>
    <row r="20" spans="1:31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10</v>
      </c>
      <c r="H20" s="17">
        <v>6</v>
      </c>
      <c r="I20" s="17">
        <v>6</v>
      </c>
      <c r="J20" s="17">
        <v>6</v>
      </c>
      <c r="K20" s="17">
        <v>6</v>
      </c>
      <c r="L20" s="17">
        <v>8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7</v>
      </c>
      <c r="T20" s="17">
        <v>6</v>
      </c>
      <c r="U20" s="17">
        <v>6</v>
      </c>
      <c r="V20" s="17">
        <v>7</v>
      </c>
      <c r="W20" s="17">
        <v>6</v>
      </c>
      <c r="X20" s="17">
        <v>6</v>
      </c>
      <c r="Y20" s="17">
        <v>6</v>
      </c>
      <c r="Z20" s="9"/>
      <c r="AA20" s="3"/>
      <c r="AB20" s="3"/>
      <c r="AC20" s="3"/>
      <c r="AD20" s="3"/>
      <c r="AE20" s="3"/>
    </row>
    <row r="21" spans="1:31" ht="16.5" customHeight="1">
      <c r="A21" s="36" t="s">
        <v>23</v>
      </c>
      <c r="B21" s="36"/>
      <c r="C21" s="15">
        <f>C3+C4+C5+C6+C7+C8+C9+C10+C11+C12+C13+C14+C15+C16+C17+C18</f>
        <v>0.25</v>
      </c>
      <c r="D21" s="15">
        <f>D3+D4+D5+D6+D7+D8+D9+D10+D11+D12+D13+D14+D15+D16+D17+D18</f>
        <v>5.48</v>
      </c>
      <c r="E21" s="15">
        <f t="shared" ref="E21:X21" si="1">E3+E4+E5+E6+E7+E8+E9+E10+E11+E12+E13+E14+E15+E16+E17+E18</f>
        <v>2</v>
      </c>
      <c r="F21" s="15">
        <f t="shared" si="1"/>
        <v>0.30000000000000004</v>
      </c>
      <c r="G21" s="15">
        <f>G3+G4+G5+G6+G7+G8+G9+G10+G11+G12+G13+G14+G15+G16+G17+G18</f>
        <v>0</v>
      </c>
      <c r="H21" s="15">
        <f t="shared" si="1"/>
        <v>1</v>
      </c>
      <c r="I21" s="15">
        <f t="shared" si="1"/>
        <v>0</v>
      </c>
      <c r="J21" s="15">
        <f t="shared" si="1"/>
        <v>0.35</v>
      </c>
      <c r="K21" s="15">
        <f t="shared" si="1"/>
        <v>0.6</v>
      </c>
      <c r="L21" s="15">
        <f t="shared" si="1"/>
        <v>0</v>
      </c>
      <c r="M21" s="15">
        <f t="shared" si="1"/>
        <v>0.18</v>
      </c>
      <c r="N21" s="15">
        <f t="shared" si="1"/>
        <v>0.01</v>
      </c>
      <c r="O21" s="15">
        <f t="shared" si="1"/>
        <v>0</v>
      </c>
      <c r="P21" s="15">
        <f t="shared" si="1"/>
        <v>0.18</v>
      </c>
      <c r="Q21" s="15">
        <f t="shared" si="1"/>
        <v>0.13</v>
      </c>
      <c r="R21" s="15">
        <f t="shared" si="1"/>
        <v>3</v>
      </c>
      <c r="S21" s="15">
        <f t="shared" si="1"/>
        <v>0</v>
      </c>
      <c r="T21" s="15">
        <f t="shared" si="1"/>
        <v>0.13</v>
      </c>
      <c r="U21" s="15">
        <f>U3+U4+U5+U6+U7+U8+U9+U10+U11+U12+U13+U14+U15+U16+U17+U18</f>
        <v>0.23</v>
      </c>
      <c r="V21" s="15">
        <f t="shared" si="1"/>
        <v>0</v>
      </c>
      <c r="W21" s="15">
        <f>W3+W4+W5+W6+W7+W8+W9+W10+W11+W12+W13+W14+W15+W16+W17+W18</f>
        <v>0.3</v>
      </c>
      <c r="X21" s="15">
        <f t="shared" si="1"/>
        <v>0.6</v>
      </c>
      <c r="Y21" s="15">
        <f>Y3+Y4+Y5+Y6+Y7+Y8+Y9+Y10+Y11+Y12+Y13+Y14+Y15+Y16+Y17+Y18</f>
        <v>0.1</v>
      </c>
      <c r="Z21" s="9"/>
      <c r="AA21" s="3"/>
      <c r="AB21" s="3"/>
      <c r="AC21" s="3"/>
      <c r="AD21" s="3"/>
      <c r="AE21" s="3"/>
    </row>
    <row r="22" spans="1:31" ht="18.75">
      <c r="A22" s="30" t="s">
        <v>24</v>
      </c>
      <c r="B22" s="30"/>
      <c r="C22" s="15">
        <v>72</v>
      </c>
      <c r="D22" s="15">
        <v>25</v>
      </c>
      <c r="E22" s="46">
        <v>25</v>
      </c>
      <c r="F22" s="27">
        <v>55</v>
      </c>
      <c r="G22" s="27"/>
      <c r="H22" s="27">
        <v>60</v>
      </c>
      <c r="I22" s="27">
        <v>85</v>
      </c>
      <c r="J22" s="27">
        <v>348</v>
      </c>
      <c r="K22" s="27">
        <v>38</v>
      </c>
      <c r="L22" s="27"/>
      <c r="M22" s="27">
        <v>150</v>
      </c>
      <c r="N22" s="27">
        <v>800</v>
      </c>
      <c r="O22" s="27"/>
      <c r="P22" s="27">
        <v>40</v>
      </c>
      <c r="Q22" s="27">
        <v>45</v>
      </c>
      <c r="R22" s="27">
        <v>47</v>
      </c>
      <c r="S22" s="27"/>
      <c r="T22" s="46">
        <v>425</v>
      </c>
      <c r="U22" s="27">
        <v>127</v>
      </c>
      <c r="V22" s="27">
        <v>230</v>
      </c>
      <c r="W22" s="27">
        <v>255</v>
      </c>
      <c r="X22" s="27">
        <v>66</v>
      </c>
      <c r="Y22" s="27">
        <v>150</v>
      </c>
      <c r="Z22" s="9"/>
      <c r="AA22" s="3"/>
      <c r="AB22" s="3"/>
      <c r="AC22" s="3"/>
      <c r="AD22" s="3"/>
      <c r="AE22" s="3"/>
    </row>
    <row r="23" spans="1:31" ht="18.75">
      <c r="A23" s="30" t="s">
        <v>25</v>
      </c>
      <c r="B23" s="30"/>
      <c r="C23" s="16">
        <f t="shared" ref="C23:Y23" si="2">PRODUCT(C21:C22)</f>
        <v>18</v>
      </c>
      <c r="D23" s="16">
        <f>PRODUCT(D21:D22)</f>
        <v>137</v>
      </c>
      <c r="E23" s="16">
        <f t="shared" si="2"/>
        <v>50</v>
      </c>
      <c r="F23" s="16">
        <f t="shared" si="2"/>
        <v>16.500000000000004</v>
      </c>
      <c r="G23" s="16">
        <f>PRODUCT(G21:G22)</f>
        <v>0</v>
      </c>
      <c r="H23" s="16">
        <f t="shared" si="2"/>
        <v>60</v>
      </c>
      <c r="I23" s="16">
        <f t="shared" si="2"/>
        <v>0</v>
      </c>
      <c r="J23" s="16">
        <f t="shared" si="2"/>
        <v>121.8</v>
      </c>
      <c r="K23" s="16">
        <f t="shared" si="2"/>
        <v>22.8</v>
      </c>
      <c r="L23" s="16">
        <f t="shared" si="2"/>
        <v>0</v>
      </c>
      <c r="M23" s="16">
        <f t="shared" si="2"/>
        <v>27</v>
      </c>
      <c r="N23" s="16">
        <f t="shared" si="2"/>
        <v>8</v>
      </c>
      <c r="O23" s="16">
        <f t="shared" si="2"/>
        <v>0</v>
      </c>
      <c r="P23" s="16">
        <f t="shared" si="2"/>
        <v>7.1999999999999993</v>
      </c>
      <c r="Q23" s="16">
        <f t="shared" si="2"/>
        <v>5.8500000000000005</v>
      </c>
      <c r="R23" s="16">
        <f t="shared" si="2"/>
        <v>141</v>
      </c>
      <c r="S23" s="16">
        <f t="shared" si="2"/>
        <v>0</v>
      </c>
      <c r="T23" s="16">
        <f t="shared" si="2"/>
        <v>55.25</v>
      </c>
      <c r="U23" s="16">
        <f>PRODUCT(U21:U22)</f>
        <v>29.21</v>
      </c>
      <c r="V23" s="16">
        <f t="shared" si="2"/>
        <v>0</v>
      </c>
      <c r="W23" s="16">
        <f>PRODUCT(W21:W22)</f>
        <v>76.5</v>
      </c>
      <c r="X23" s="16">
        <f t="shared" si="2"/>
        <v>39.6</v>
      </c>
      <c r="Y23" s="16">
        <f t="shared" si="2"/>
        <v>15</v>
      </c>
      <c r="Z23" s="23">
        <f>SUM(C23:Y23)</f>
        <v>830.71000000000015</v>
      </c>
      <c r="AA23" s="3"/>
      <c r="AB23" s="28">
        <f ca="1">Z23+'06.12'!X23</f>
        <v>4216.2299999999996</v>
      </c>
      <c r="AC23" s="3"/>
      <c r="AD23" s="3"/>
      <c r="AE23" s="3"/>
    </row>
    <row r="24" spans="1:31" ht="24" customHeight="1"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1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4"/>
      <c r="W25" s="5"/>
    </row>
    <row r="26" spans="1:31" ht="15.75">
      <c r="A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31" ht="15.75">
      <c r="B27" s="4" t="s">
        <v>28</v>
      </c>
      <c r="C27" s="4" t="s">
        <v>29</v>
      </c>
      <c r="D27" s="4"/>
      <c r="E27" s="4"/>
      <c r="F27" s="4"/>
      <c r="G27" s="4"/>
      <c r="M27" s="4" t="s">
        <v>30</v>
      </c>
      <c r="P27" s="216" t="s">
        <v>78</v>
      </c>
      <c r="Q27" s="216"/>
      <c r="R27" s="216"/>
      <c r="S27" s="216"/>
      <c r="T27" s="216"/>
      <c r="U27" s="216"/>
    </row>
  </sheetData>
  <mergeCells count="1">
    <mergeCell ref="P27:U2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5"/>
  <dimension ref="A1:AJ27"/>
  <sheetViews>
    <sheetView zoomScale="75" zoomScaleNormal="75" workbookViewId="0">
      <selection activeCell="AB15" sqref="AB15"/>
    </sheetView>
  </sheetViews>
  <sheetFormatPr defaultRowHeight="15"/>
  <cols>
    <col min="1" max="1" width="12.5703125" customWidth="1"/>
    <col min="2" max="2" width="20.28515625" customWidth="1"/>
    <col min="3" max="3" width="7.85546875" customWidth="1"/>
    <col min="4" max="4" width="7.42578125" customWidth="1"/>
    <col min="5" max="6" width="8.28515625" customWidth="1"/>
    <col min="7" max="7" width="8.85546875" customWidth="1"/>
    <col min="8" max="8" width="8.28515625" customWidth="1"/>
    <col min="9" max="9" width="7.5703125" customWidth="1"/>
    <col min="10" max="10" width="7.7109375" hidden="1" customWidth="1"/>
    <col min="11" max="11" width="7.28515625" customWidth="1"/>
    <col min="12" max="12" width="8.85546875" customWidth="1"/>
    <col min="13" max="13" width="8.5703125" customWidth="1"/>
    <col min="14" max="14" width="8.140625" customWidth="1"/>
    <col min="15" max="15" width="7.5703125" customWidth="1"/>
    <col min="16" max="16" width="7.42578125" customWidth="1"/>
    <col min="17" max="17" width="7.5703125" hidden="1" customWidth="1"/>
    <col min="18" max="18" width="7.42578125" customWidth="1"/>
    <col min="19" max="19" width="8.140625" customWidth="1"/>
    <col min="20" max="20" width="8.28515625" customWidth="1"/>
    <col min="21" max="21" width="8" customWidth="1"/>
    <col min="22" max="22" width="7.5703125" customWidth="1"/>
    <col min="23" max="23" width="8.7109375" customWidth="1"/>
    <col min="24" max="24" width="9.42578125" customWidth="1"/>
    <col min="25" max="25" width="5.7109375" customWidth="1"/>
    <col min="26" max="26" width="13.7109375" customWidth="1"/>
    <col min="27" max="31" width="5.7109375" customWidth="1"/>
  </cols>
  <sheetData>
    <row r="1" spans="1:36" ht="124.5" customHeight="1">
      <c r="A1" s="20" t="s">
        <v>217</v>
      </c>
      <c r="B1" s="10" t="s">
        <v>0</v>
      </c>
      <c r="C1" s="11" t="s">
        <v>1</v>
      </c>
      <c r="D1" s="11" t="s">
        <v>2</v>
      </c>
      <c r="E1" s="11" t="s">
        <v>37</v>
      </c>
      <c r="F1" s="11" t="s">
        <v>3</v>
      </c>
      <c r="G1" s="11" t="s">
        <v>4</v>
      </c>
      <c r="H1" s="11" t="s">
        <v>65</v>
      </c>
      <c r="I1" s="11" t="s">
        <v>61</v>
      </c>
      <c r="J1" s="11" t="s">
        <v>1</v>
      </c>
      <c r="K1" s="11" t="s">
        <v>34</v>
      </c>
      <c r="L1" s="11" t="s">
        <v>5</v>
      </c>
      <c r="M1" s="11" t="s">
        <v>135</v>
      </c>
      <c r="N1" s="12" t="s">
        <v>9</v>
      </c>
      <c r="O1" s="11" t="s">
        <v>33</v>
      </c>
      <c r="P1" s="11" t="s">
        <v>11</v>
      </c>
      <c r="Q1" s="11" t="s">
        <v>126</v>
      </c>
      <c r="R1" s="11" t="s">
        <v>12</v>
      </c>
      <c r="S1" s="11" t="s">
        <v>172</v>
      </c>
      <c r="T1" s="11" t="s">
        <v>13</v>
      </c>
      <c r="U1" s="11" t="s">
        <v>39</v>
      </c>
      <c r="V1" s="11" t="s">
        <v>183</v>
      </c>
      <c r="W1" s="11" t="s">
        <v>92</v>
      </c>
      <c r="X1" s="45"/>
      <c r="Z1" s="19"/>
      <c r="AA1" s="7"/>
      <c r="AB1" s="6"/>
      <c r="AC1" s="8"/>
      <c r="AD1" s="1"/>
      <c r="AF1" s="1"/>
      <c r="AG1" s="1"/>
      <c r="AH1" s="2"/>
      <c r="AI1" s="1"/>
      <c r="AJ1" s="1"/>
    </row>
    <row r="2" spans="1:36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  <c r="AC2" s="3"/>
    </row>
    <row r="3" spans="1:36" ht="15.75" customHeight="1">
      <c r="A3" s="34"/>
      <c r="B3" s="9" t="s">
        <v>62</v>
      </c>
      <c r="C3" s="15">
        <v>0.25</v>
      </c>
      <c r="D3" s="15"/>
      <c r="E3" s="15"/>
      <c r="F3" s="15"/>
      <c r="G3" s="15"/>
      <c r="H3" s="9"/>
      <c r="I3" s="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  <c r="AC3" s="3"/>
    </row>
    <row r="4" spans="1:36" ht="15.75" customHeight="1">
      <c r="A4" s="37" t="s">
        <v>16</v>
      </c>
      <c r="B4" s="9" t="s">
        <v>173</v>
      </c>
      <c r="C4" s="15"/>
      <c r="D4" s="15"/>
      <c r="E4" s="15"/>
      <c r="F4" s="15"/>
      <c r="G4" s="15">
        <v>0.7</v>
      </c>
      <c r="H4" s="9"/>
      <c r="I4" s="9"/>
      <c r="J4" s="15"/>
      <c r="K4" s="15"/>
      <c r="L4" s="15"/>
      <c r="M4" s="15"/>
      <c r="N4" s="15"/>
      <c r="O4" s="15"/>
      <c r="P4" s="15"/>
      <c r="Q4" s="15"/>
      <c r="R4" s="15">
        <v>0.1</v>
      </c>
      <c r="S4" s="15"/>
      <c r="T4" s="15"/>
      <c r="U4" s="15"/>
      <c r="V4" s="15"/>
      <c r="W4" s="15"/>
      <c r="X4" s="9"/>
      <c r="Y4" s="3"/>
      <c r="Z4" s="3"/>
      <c r="AA4" s="3"/>
      <c r="AB4" s="3"/>
      <c r="AC4" s="3"/>
    </row>
    <row r="5" spans="1:36" ht="15.75" customHeight="1">
      <c r="A5" s="35"/>
      <c r="B5" s="9" t="s">
        <v>18</v>
      </c>
      <c r="C5" s="15"/>
      <c r="D5" s="15"/>
      <c r="E5" s="15"/>
      <c r="F5" s="15">
        <v>0.05</v>
      </c>
      <c r="G5" s="15"/>
      <c r="H5" s="9"/>
      <c r="I5" s="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  <c r="AC5" s="3"/>
    </row>
    <row r="6" spans="1:36" ht="15.75" customHeight="1">
      <c r="A6" s="35"/>
      <c r="B6" s="9" t="s">
        <v>59</v>
      </c>
      <c r="C6" s="15"/>
      <c r="D6" s="15"/>
      <c r="E6" s="15"/>
      <c r="F6" s="15">
        <v>0.1</v>
      </c>
      <c r="G6" s="15"/>
      <c r="H6" s="24"/>
      <c r="I6" s="9"/>
      <c r="J6" s="15"/>
      <c r="K6" s="15"/>
      <c r="L6" s="15">
        <v>0.01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9"/>
      <c r="Y6" s="3"/>
      <c r="Z6" s="3"/>
      <c r="AA6" s="3"/>
      <c r="AB6" s="3"/>
      <c r="AC6" s="3"/>
    </row>
    <row r="7" spans="1:36" ht="15.75" customHeight="1" thickBot="1">
      <c r="A7" s="31"/>
      <c r="B7" s="9" t="s">
        <v>58</v>
      </c>
      <c r="C7" s="49"/>
      <c r="D7" s="49">
        <v>1</v>
      </c>
      <c r="E7" s="49"/>
      <c r="F7" s="49"/>
      <c r="G7" s="49"/>
      <c r="H7" s="50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 t="s">
        <v>88</v>
      </c>
      <c r="AA7" s="3"/>
      <c r="AB7" s="3"/>
      <c r="AC7" s="3"/>
    </row>
    <row r="8" spans="1:36" ht="15.75" customHeight="1">
      <c r="A8" s="35"/>
      <c r="B8" s="21" t="s">
        <v>188</v>
      </c>
      <c r="C8" s="47"/>
      <c r="D8" s="47"/>
      <c r="E8" s="47">
        <v>0.25</v>
      </c>
      <c r="F8" s="47"/>
      <c r="G8" s="47"/>
      <c r="H8" s="48"/>
      <c r="I8" s="48"/>
      <c r="J8" s="47"/>
      <c r="K8" s="47"/>
      <c r="L8" s="47"/>
      <c r="M8" s="47"/>
      <c r="N8" s="47">
        <v>0.15</v>
      </c>
      <c r="O8" s="47">
        <v>0.12</v>
      </c>
      <c r="P8" s="47">
        <v>0.7</v>
      </c>
      <c r="Q8" s="47"/>
      <c r="R8" s="47"/>
      <c r="S8" s="47"/>
      <c r="T8" s="47">
        <v>0.1</v>
      </c>
      <c r="U8" s="47"/>
      <c r="V8" s="47">
        <v>1</v>
      </c>
      <c r="W8" s="47"/>
      <c r="X8" s="9"/>
      <c r="Y8" s="3"/>
      <c r="Z8" s="3"/>
      <c r="AA8" s="3"/>
      <c r="AB8" s="3"/>
      <c r="AC8" s="3"/>
    </row>
    <row r="9" spans="1:36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9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  <c r="AC9" s="3"/>
    </row>
    <row r="10" spans="1:36" ht="15" customHeight="1">
      <c r="A10" s="37" t="s">
        <v>19</v>
      </c>
      <c r="B10" s="22" t="s">
        <v>177</v>
      </c>
      <c r="C10" s="15"/>
      <c r="D10" s="15"/>
      <c r="E10" s="15"/>
      <c r="F10" s="15"/>
      <c r="G10" s="15">
        <v>0.3</v>
      </c>
      <c r="H10" s="9">
        <v>0.35</v>
      </c>
      <c r="I10" s="9"/>
      <c r="J10" s="15"/>
      <c r="K10" s="15"/>
      <c r="L10" s="15"/>
      <c r="M10" s="15"/>
      <c r="N10" s="15">
        <v>0.15</v>
      </c>
      <c r="O10" s="15"/>
      <c r="P10" s="15">
        <v>1</v>
      </c>
      <c r="Q10" s="15"/>
      <c r="R10" s="15">
        <v>0.05</v>
      </c>
      <c r="S10" s="15"/>
      <c r="T10" s="15">
        <v>0.15</v>
      </c>
      <c r="U10" s="15"/>
      <c r="V10" s="15"/>
      <c r="W10" s="15"/>
      <c r="X10" s="9"/>
      <c r="Y10" s="3"/>
      <c r="Z10" s="3"/>
      <c r="AA10" s="3"/>
      <c r="AB10" s="3"/>
      <c r="AC10" s="3"/>
    </row>
    <row r="11" spans="1:36" ht="17.25" customHeight="1">
      <c r="A11" s="35"/>
      <c r="B11" s="21"/>
      <c r="C11" s="15"/>
      <c r="D11" s="15"/>
      <c r="E11" s="15"/>
      <c r="F11" s="15"/>
      <c r="G11" s="15"/>
      <c r="H11" s="9"/>
      <c r="I11" s="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  <c r="AC11" s="3"/>
    </row>
    <row r="12" spans="1:36" ht="16.5" customHeight="1">
      <c r="A12" s="35"/>
      <c r="B12" s="21" t="s">
        <v>39</v>
      </c>
      <c r="C12" s="15"/>
      <c r="D12" s="15"/>
      <c r="E12" s="15"/>
      <c r="F12" s="15">
        <v>0.1</v>
      </c>
      <c r="G12" s="15"/>
      <c r="H12" s="24"/>
      <c r="I12" s="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0.18</v>
      </c>
      <c r="V12" s="15"/>
      <c r="W12" s="15"/>
      <c r="X12" s="9"/>
      <c r="Y12" s="3"/>
      <c r="Z12" s="3"/>
      <c r="AA12" s="3"/>
      <c r="AB12" s="3"/>
      <c r="AC12" s="3"/>
    </row>
    <row r="13" spans="1:36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  <c r="AC13" s="3"/>
    </row>
    <row r="14" spans="1:36" ht="16.5" customHeight="1">
      <c r="A14" s="31"/>
      <c r="B14" s="21"/>
      <c r="C14" s="15"/>
      <c r="D14" s="15"/>
      <c r="E14" s="15"/>
      <c r="F14" s="15"/>
      <c r="G14" s="15"/>
      <c r="H14" s="9"/>
      <c r="I14" s="9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9"/>
      <c r="Y14" s="3"/>
      <c r="Z14" s="3"/>
      <c r="AA14" s="3"/>
      <c r="AB14" s="3"/>
      <c r="AC14" s="3"/>
    </row>
    <row r="15" spans="1:36" ht="16.5" customHeight="1" thickBot="1">
      <c r="A15" s="40" t="s">
        <v>20</v>
      </c>
      <c r="B15" s="21"/>
      <c r="C15" s="49"/>
      <c r="D15" s="49"/>
      <c r="E15" s="49"/>
      <c r="F15" s="49"/>
      <c r="G15" s="49"/>
      <c r="H15" s="50"/>
      <c r="I15" s="5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15"/>
      <c r="V15" s="49"/>
      <c r="W15" s="15"/>
      <c r="X15" s="9"/>
      <c r="Y15" s="3"/>
      <c r="Z15" s="3"/>
      <c r="AB15" s="3"/>
      <c r="AC15" s="3"/>
    </row>
    <row r="16" spans="1:36" ht="18" customHeight="1">
      <c r="A16" s="40"/>
      <c r="B16" s="9" t="s">
        <v>160</v>
      </c>
      <c r="C16" s="58"/>
      <c r="D16" s="58"/>
      <c r="E16" s="58"/>
      <c r="F16" s="58"/>
      <c r="G16" s="58"/>
      <c r="H16" s="150"/>
      <c r="I16" s="150">
        <v>0.1</v>
      </c>
      <c r="J16" s="58"/>
      <c r="K16" s="58"/>
      <c r="L16" s="58"/>
      <c r="M16" s="58">
        <v>0.65</v>
      </c>
      <c r="N16" s="58"/>
      <c r="O16" s="58"/>
      <c r="P16" s="58"/>
      <c r="Q16" s="58"/>
      <c r="R16" s="58"/>
      <c r="S16" s="58">
        <v>1</v>
      </c>
      <c r="T16" s="58">
        <v>0.1</v>
      </c>
      <c r="U16" s="15"/>
      <c r="V16" s="58"/>
      <c r="W16" s="15"/>
      <c r="X16" s="9"/>
      <c r="Y16" s="3"/>
      <c r="Z16" s="3"/>
      <c r="AA16" s="3"/>
      <c r="AB16" s="3"/>
      <c r="AC16" s="3"/>
    </row>
    <row r="17" spans="1:29" ht="16.5" customHeight="1">
      <c r="A17" s="32"/>
      <c r="B17" s="9" t="s">
        <v>76</v>
      </c>
      <c r="C17" s="47"/>
      <c r="D17" s="47"/>
      <c r="E17" s="47"/>
      <c r="F17" s="47">
        <v>0.1</v>
      </c>
      <c r="G17" s="47"/>
      <c r="H17" s="48"/>
      <c r="I17" s="48"/>
      <c r="J17" s="47"/>
      <c r="K17" s="47">
        <v>0.6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9"/>
      <c r="Y17" s="3"/>
      <c r="Z17" s="3"/>
      <c r="AA17" s="3"/>
      <c r="AB17" s="3"/>
      <c r="AC17" s="3"/>
    </row>
    <row r="18" spans="1:29" ht="21" customHeight="1">
      <c r="A18" s="32"/>
      <c r="B18" s="9" t="s">
        <v>92</v>
      </c>
      <c r="C18" s="9"/>
      <c r="D18" s="9"/>
      <c r="E18" s="9"/>
      <c r="F18" s="9"/>
      <c r="G18" s="9"/>
      <c r="H18" s="9"/>
      <c r="I18" s="9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0.68</v>
      </c>
      <c r="X18" s="9"/>
      <c r="Y18" s="3"/>
      <c r="Z18" s="3"/>
      <c r="AA18" s="3"/>
      <c r="AB18" s="3"/>
      <c r="AC18" s="3"/>
    </row>
    <row r="19" spans="1:29" ht="18.75">
      <c r="A19" s="33" t="s">
        <v>21</v>
      </c>
      <c r="B19" s="33"/>
      <c r="C19" s="15">
        <f t="shared" ref="C19:W19" si="0">C21/C20</f>
        <v>4.1666666666666664E-2</v>
      </c>
      <c r="D19" s="15">
        <f t="shared" si="0"/>
        <v>0.33333333333333331</v>
      </c>
      <c r="E19" s="15">
        <f t="shared" si="0"/>
        <v>4.1666666666666664E-2</v>
      </c>
      <c r="F19" s="15">
        <f>F21/F20</f>
        <v>5.8333333333333327E-2</v>
      </c>
      <c r="G19" s="15">
        <f t="shared" si="0"/>
        <v>0.16666666666666666</v>
      </c>
      <c r="H19" s="15">
        <f t="shared" si="0"/>
        <v>5.8333333333333327E-2</v>
      </c>
      <c r="I19" s="15">
        <f t="shared" si="0"/>
        <v>1.6666666666666666E-2</v>
      </c>
      <c r="J19" s="15">
        <f t="shared" si="0"/>
        <v>0</v>
      </c>
      <c r="K19" s="15">
        <f t="shared" si="0"/>
        <v>9.9999999999999992E-2</v>
      </c>
      <c r="L19" s="15">
        <f t="shared" si="0"/>
        <v>1.6666666666666668E-3</v>
      </c>
      <c r="M19" s="15">
        <f t="shared" si="0"/>
        <v>0.10833333333333334</v>
      </c>
      <c r="N19" s="15">
        <f t="shared" si="0"/>
        <v>4.9999999999999996E-2</v>
      </c>
      <c r="O19" s="15">
        <f t="shared" si="0"/>
        <v>0.02</v>
      </c>
      <c r="P19" s="15">
        <f t="shared" si="0"/>
        <v>0.28333333333333333</v>
      </c>
      <c r="Q19" s="15">
        <f>Q21/Q20</f>
        <v>0</v>
      </c>
      <c r="R19" s="15">
        <f t="shared" si="0"/>
        <v>2.5000000000000005E-2</v>
      </c>
      <c r="S19" s="15">
        <f t="shared" si="0"/>
        <v>0.16666666666666666</v>
      </c>
      <c r="T19" s="15">
        <f t="shared" si="0"/>
        <v>5.8333333333333327E-2</v>
      </c>
      <c r="U19" s="15">
        <f t="shared" si="0"/>
        <v>0.03</v>
      </c>
      <c r="V19" s="15">
        <f t="shared" si="0"/>
        <v>0.16666666666666666</v>
      </c>
      <c r="W19" s="15">
        <f t="shared" si="0"/>
        <v>0.11333333333333334</v>
      </c>
      <c r="X19" s="9"/>
      <c r="Y19" s="3"/>
      <c r="Z19" s="3"/>
      <c r="AA19" s="3"/>
      <c r="AB19" s="3"/>
      <c r="AC19" s="3"/>
    </row>
    <row r="20" spans="1:29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11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4</v>
      </c>
      <c r="R20" s="17">
        <v>6</v>
      </c>
      <c r="S20" s="17">
        <v>6</v>
      </c>
      <c r="T20" s="17">
        <v>6</v>
      </c>
      <c r="U20" s="17">
        <v>6</v>
      </c>
      <c r="V20" s="17">
        <v>6</v>
      </c>
      <c r="W20" s="17">
        <v>6</v>
      </c>
      <c r="X20" s="9"/>
      <c r="Y20" s="3"/>
      <c r="Z20" s="3"/>
      <c r="AA20" s="3"/>
      <c r="AB20" s="3"/>
      <c r="AC20" s="3"/>
    </row>
    <row r="21" spans="1:29" ht="16.5" customHeight="1">
      <c r="A21" s="36" t="s">
        <v>23</v>
      </c>
      <c r="B21" s="36"/>
      <c r="C21" s="15">
        <f>C3+C4+C5+C6+C7+C8+C9+C10+C11+C12+C13+C14+C15+C16+C17+C18</f>
        <v>0.25</v>
      </c>
      <c r="D21" s="15">
        <f t="shared" ref="D21:T21" si="1">D3+D4+D5+D6+D7+D8+D9+D10+D11+D12+D13+D14+D15+D16+D17+D18</f>
        <v>2</v>
      </c>
      <c r="E21" s="15">
        <f t="shared" si="1"/>
        <v>0.25</v>
      </c>
      <c r="F21" s="15">
        <f>F3+F4+F5+F6+F7+F8+F9+F10+F11+F12+F13+F14+F15+F16+F17+F18</f>
        <v>0.35</v>
      </c>
      <c r="G21" s="15">
        <f t="shared" si="1"/>
        <v>1</v>
      </c>
      <c r="H21" s="15">
        <f t="shared" si="1"/>
        <v>0.35</v>
      </c>
      <c r="I21" s="15">
        <f t="shared" si="1"/>
        <v>0.1</v>
      </c>
      <c r="J21" s="15">
        <f t="shared" si="1"/>
        <v>0</v>
      </c>
      <c r="K21" s="15">
        <f t="shared" si="1"/>
        <v>0.6</v>
      </c>
      <c r="L21" s="15">
        <f t="shared" si="1"/>
        <v>0.01</v>
      </c>
      <c r="M21" s="15">
        <f t="shared" si="1"/>
        <v>0.65</v>
      </c>
      <c r="N21" s="15">
        <f t="shared" si="1"/>
        <v>0.3</v>
      </c>
      <c r="O21" s="15">
        <f>O3+O4+O5+O6+O7+O8+O9+O10+O11+O12+O13+O14+O15+O16+O17+O18</f>
        <v>0.12</v>
      </c>
      <c r="P21" s="15">
        <f t="shared" si="1"/>
        <v>1.7</v>
      </c>
      <c r="Q21" s="15">
        <f>Q3+Q4+Q5+Q6+Q7+Q8+Q9+Q10+Q11+Q12+Q13+Q14+Q15+Q16+Q17+Q18</f>
        <v>0</v>
      </c>
      <c r="R21" s="15">
        <f t="shared" si="1"/>
        <v>0.15000000000000002</v>
      </c>
      <c r="S21" s="15">
        <f t="shared" si="1"/>
        <v>1</v>
      </c>
      <c r="T21" s="15">
        <f t="shared" si="1"/>
        <v>0.35</v>
      </c>
      <c r="U21" s="15">
        <f>U3+U4+U5+U6+U7+U8+U9+U10+U11+U12+U13+U14+U15+U16+U17+U18</f>
        <v>0.18</v>
      </c>
      <c r="V21" s="15">
        <f>V3+V4+V5+V6+V7+V8+V9+V10+V11+V12+V13+V14+V15+V16+V17+V18</f>
        <v>1</v>
      </c>
      <c r="W21" s="15">
        <f>W3+W4+W5+W6+W7+W8+W9+W10+W11+W12+W13+W14+W15+W16+W17+W18</f>
        <v>0.68</v>
      </c>
      <c r="X21" s="9"/>
      <c r="Y21" s="3"/>
      <c r="Z21" s="3"/>
      <c r="AA21" s="3"/>
      <c r="AB21" s="3"/>
      <c r="AC21" s="3"/>
    </row>
    <row r="22" spans="1:29" ht="18.75">
      <c r="A22" s="30" t="s">
        <v>24</v>
      </c>
      <c r="B22" s="30"/>
      <c r="C22" s="15">
        <v>65</v>
      </c>
      <c r="D22" s="46">
        <v>25</v>
      </c>
      <c r="E22" s="27">
        <v>39</v>
      </c>
      <c r="F22" s="27">
        <v>55</v>
      </c>
      <c r="G22" s="27">
        <v>60</v>
      </c>
      <c r="H22" s="27">
        <v>459</v>
      </c>
      <c r="I22" s="27">
        <v>38</v>
      </c>
      <c r="J22" s="27"/>
      <c r="K22" s="27">
        <v>66</v>
      </c>
      <c r="L22" s="27">
        <v>800</v>
      </c>
      <c r="M22" s="27">
        <v>230</v>
      </c>
      <c r="N22" s="27">
        <v>40</v>
      </c>
      <c r="O22" s="27">
        <v>45</v>
      </c>
      <c r="P22" s="27">
        <v>47</v>
      </c>
      <c r="Q22" s="27"/>
      <c r="R22" s="27">
        <v>425</v>
      </c>
      <c r="S22" s="27">
        <v>7.9</v>
      </c>
      <c r="T22" s="27">
        <v>108</v>
      </c>
      <c r="U22" s="27">
        <v>150</v>
      </c>
      <c r="V22" s="27">
        <v>12</v>
      </c>
      <c r="W22" s="46">
        <v>138</v>
      </c>
      <c r="X22" s="9"/>
      <c r="Y22" s="3"/>
      <c r="Z22" s="3"/>
      <c r="AA22" s="3"/>
      <c r="AB22" s="3"/>
      <c r="AC22" s="3"/>
    </row>
    <row r="23" spans="1:29" ht="18.75">
      <c r="A23" s="30" t="s">
        <v>25</v>
      </c>
      <c r="B23" s="30"/>
      <c r="C23" s="16">
        <f t="shared" ref="C23:W23" si="2">PRODUCT(C21:C22)</f>
        <v>16.25</v>
      </c>
      <c r="D23" s="16">
        <f t="shared" si="2"/>
        <v>50</v>
      </c>
      <c r="E23" s="16">
        <f t="shared" si="2"/>
        <v>9.75</v>
      </c>
      <c r="F23" s="16">
        <f>PRODUCT(F21:F22)</f>
        <v>19.25</v>
      </c>
      <c r="G23" s="16">
        <f t="shared" si="2"/>
        <v>60</v>
      </c>
      <c r="H23" s="16">
        <f t="shared" si="2"/>
        <v>160.64999999999998</v>
      </c>
      <c r="I23" s="16">
        <f t="shared" si="2"/>
        <v>3.8000000000000003</v>
      </c>
      <c r="J23" s="16">
        <f t="shared" si="2"/>
        <v>0</v>
      </c>
      <c r="K23" s="16">
        <f t="shared" si="2"/>
        <v>39.6</v>
      </c>
      <c r="L23" s="16">
        <f t="shared" si="2"/>
        <v>8</v>
      </c>
      <c r="M23" s="16">
        <f t="shared" si="2"/>
        <v>149.5</v>
      </c>
      <c r="N23" s="16">
        <f t="shared" si="2"/>
        <v>12</v>
      </c>
      <c r="O23" s="16">
        <f t="shared" si="2"/>
        <v>5.3999999999999995</v>
      </c>
      <c r="P23" s="16">
        <f t="shared" si="2"/>
        <v>79.899999999999991</v>
      </c>
      <c r="Q23" s="16">
        <f>PRODUCT(Q21:Q22)</f>
        <v>0</v>
      </c>
      <c r="R23" s="16">
        <f t="shared" si="2"/>
        <v>63.750000000000007</v>
      </c>
      <c r="S23" s="16">
        <f t="shared" si="2"/>
        <v>7.9</v>
      </c>
      <c r="T23" s="16">
        <f t="shared" si="2"/>
        <v>37.799999999999997</v>
      </c>
      <c r="U23" s="16">
        <f t="shared" si="2"/>
        <v>27</v>
      </c>
      <c r="V23" s="16">
        <f t="shared" si="2"/>
        <v>12</v>
      </c>
      <c r="W23" s="16">
        <f t="shared" si="2"/>
        <v>93.84</v>
      </c>
      <c r="X23" s="43">
        <f>SUM(C23:W23)</f>
        <v>856.38999999999987</v>
      </c>
      <c r="Y23" s="3"/>
      <c r="Z23" s="71">
        <f ca="1">X23+'07.12'!AB23</f>
        <v>5072.619999999999</v>
      </c>
      <c r="AA23" s="3"/>
      <c r="AB23" s="3"/>
      <c r="AC23" s="3"/>
    </row>
    <row r="24" spans="1:29"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 t="s">
        <v>27</v>
      </c>
      <c r="M25" s="4"/>
      <c r="N25" s="4"/>
      <c r="O25" s="4"/>
      <c r="P25" s="4"/>
      <c r="Q25" s="4"/>
      <c r="R25" s="4"/>
      <c r="S25" s="4"/>
      <c r="T25" s="4"/>
      <c r="U25" s="44"/>
      <c r="V25" s="5"/>
    </row>
    <row r="26" spans="1:29" ht="15.75">
      <c r="A26" s="4"/>
      <c r="G26" s="4"/>
      <c r="H26" s="4"/>
      <c r="I26" s="4"/>
      <c r="J26" s="4"/>
      <c r="K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9" ht="15.75">
      <c r="B27" s="4" t="s">
        <v>28</v>
      </c>
      <c r="C27" s="4" t="s">
        <v>29</v>
      </c>
      <c r="D27" s="4"/>
      <c r="E27" s="4"/>
      <c r="F27" s="4"/>
      <c r="L27" s="4" t="s">
        <v>30</v>
      </c>
      <c r="O27" s="216" t="s">
        <v>78</v>
      </c>
      <c r="P27" s="216"/>
      <c r="Q27" s="216"/>
      <c r="R27" s="216"/>
      <c r="S27" s="216"/>
      <c r="T27" s="216"/>
    </row>
  </sheetData>
  <mergeCells count="1">
    <mergeCell ref="O27:T27"/>
  </mergeCells>
  <phoneticPr fontId="10" type="noConversion"/>
  <pageMargins left="0.11811023622047245" right="0.11811023622047245" top="0.35433070866141736" bottom="0.15748031496062992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3"/>
  <dimension ref="A1:AK27"/>
  <sheetViews>
    <sheetView zoomScale="75" workbookViewId="0">
      <selection activeCell="AA13" sqref="AA13"/>
    </sheetView>
  </sheetViews>
  <sheetFormatPr defaultRowHeight="15"/>
  <cols>
    <col min="1" max="1" width="13.5703125" customWidth="1"/>
    <col min="2" max="2" width="19.7109375" customWidth="1"/>
    <col min="3" max="4" width="7.28515625" customWidth="1"/>
    <col min="5" max="5" width="7.7109375" customWidth="1"/>
    <col min="6" max="6" width="7" customWidth="1"/>
    <col min="7" max="7" width="7.28515625" customWidth="1"/>
    <col min="8" max="8" width="7.85546875" customWidth="1"/>
    <col min="9" max="9" width="8.85546875" customWidth="1"/>
    <col min="10" max="10" width="8.5703125" customWidth="1"/>
    <col min="11" max="11" width="8" customWidth="1"/>
    <col min="12" max="12" width="7.5703125" customWidth="1"/>
    <col min="13" max="13" width="8" customWidth="1"/>
    <col min="14" max="14" width="7.140625" customWidth="1"/>
    <col min="15" max="15" width="8" customWidth="1"/>
    <col min="16" max="16" width="7.5703125" customWidth="1"/>
    <col min="17" max="17" width="7.140625" customWidth="1"/>
    <col min="18" max="18" width="7.28515625" customWidth="1"/>
    <col min="19" max="19" width="8.140625" customWidth="1"/>
    <col min="20" max="20" width="7.5703125" hidden="1" customWidth="1"/>
    <col min="21" max="21" width="7.85546875" customWidth="1"/>
    <col min="22" max="22" width="8" customWidth="1"/>
    <col min="23" max="23" width="7.85546875" customWidth="1"/>
    <col min="24" max="24" width="8.7109375" customWidth="1"/>
    <col min="25" max="25" width="11.5703125" customWidth="1"/>
    <col min="26" max="26" width="5.7109375" customWidth="1"/>
    <col min="27" max="27" width="20.140625" customWidth="1"/>
    <col min="28" max="32" width="5.7109375" customWidth="1"/>
  </cols>
  <sheetData>
    <row r="1" spans="1:37" ht="124.5" customHeight="1">
      <c r="A1" s="20" t="s">
        <v>218</v>
      </c>
      <c r="B1" s="10" t="s">
        <v>0</v>
      </c>
      <c r="C1" s="11" t="s">
        <v>35</v>
      </c>
      <c r="D1" s="11" t="s">
        <v>34</v>
      </c>
      <c r="E1" s="11" t="s">
        <v>2</v>
      </c>
      <c r="F1" s="11" t="s">
        <v>6</v>
      </c>
      <c r="G1" s="11" t="s">
        <v>3</v>
      </c>
      <c r="H1" s="11" t="s">
        <v>7</v>
      </c>
      <c r="I1" s="11" t="s">
        <v>4</v>
      </c>
      <c r="J1" s="11" t="s">
        <v>66</v>
      </c>
      <c r="K1" s="11" t="s">
        <v>75</v>
      </c>
      <c r="L1" s="11" t="s">
        <v>32</v>
      </c>
      <c r="M1" s="11" t="s">
        <v>8</v>
      </c>
      <c r="N1" s="12" t="s">
        <v>9</v>
      </c>
      <c r="O1" s="11" t="s">
        <v>33</v>
      </c>
      <c r="P1" s="11" t="s">
        <v>11</v>
      </c>
      <c r="Q1" s="11" t="s">
        <v>61</v>
      </c>
      <c r="R1" s="11" t="s">
        <v>12</v>
      </c>
      <c r="S1" s="11" t="s">
        <v>13</v>
      </c>
      <c r="T1" s="11" t="s">
        <v>126</v>
      </c>
      <c r="U1" s="11" t="s">
        <v>126</v>
      </c>
      <c r="V1" s="11" t="s">
        <v>5</v>
      </c>
      <c r="W1" s="11" t="s">
        <v>56</v>
      </c>
      <c r="X1" s="11" t="s">
        <v>36</v>
      </c>
      <c r="Y1" s="13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3"/>
      <c r="AA2" s="3"/>
      <c r="AB2" s="3"/>
      <c r="AC2" s="3"/>
      <c r="AD2" s="3"/>
    </row>
    <row r="3" spans="1:37" ht="15.75" customHeight="1">
      <c r="A3" s="34"/>
      <c r="B3" s="9" t="s">
        <v>179</v>
      </c>
      <c r="C3" s="15">
        <v>0.3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3"/>
      <c r="AA3" s="3"/>
      <c r="AB3" s="3"/>
      <c r="AC3" s="3"/>
      <c r="AD3" s="3"/>
    </row>
    <row r="4" spans="1:37" ht="15.75" customHeight="1">
      <c r="A4" s="37" t="s">
        <v>16</v>
      </c>
      <c r="B4" s="9" t="s">
        <v>138</v>
      </c>
      <c r="C4" s="15"/>
      <c r="D4" s="15"/>
      <c r="E4" s="15"/>
      <c r="F4" s="15"/>
      <c r="G4" s="15"/>
      <c r="H4" s="15"/>
      <c r="I4" s="15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9"/>
      <c r="Z4" s="3"/>
      <c r="AA4" s="3"/>
      <c r="AB4" s="3"/>
      <c r="AC4" s="3"/>
      <c r="AD4" s="3"/>
    </row>
    <row r="5" spans="1:37" ht="15.75" customHeight="1">
      <c r="A5" s="35"/>
      <c r="B5" s="9" t="s">
        <v>64</v>
      </c>
      <c r="C5" s="15"/>
      <c r="D5" s="15"/>
      <c r="E5" s="15"/>
      <c r="F5" s="15"/>
      <c r="G5" s="15">
        <v>0.1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v>0.15</v>
      </c>
      <c r="S5" s="15"/>
      <c r="T5" s="15"/>
      <c r="U5" s="15"/>
      <c r="V5" s="15"/>
      <c r="W5" s="15"/>
      <c r="X5" s="15"/>
      <c r="Y5" s="9"/>
      <c r="Z5" s="3"/>
      <c r="AA5" s="3"/>
      <c r="AB5" s="3"/>
      <c r="AC5" s="3"/>
      <c r="AD5" s="3"/>
    </row>
    <row r="6" spans="1:37" ht="15.75" customHeight="1">
      <c r="A6" s="35"/>
      <c r="B6" s="9" t="s">
        <v>59</v>
      </c>
      <c r="C6" s="15"/>
      <c r="D6" s="15"/>
      <c r="E6" s="15"/>
      <c r="F6" s="15"/>
      <c r="G6" s="15">
        <v>0.1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>
        <v>0.01</v>
      </c>
      <c r="W6" s="15"/>
      <c r="X6" s="15"/>
      <c r="Y6" s="9"/>
      <c r="Z6" s="3"/>
      <c r="AA6" s="3"/>
      <c r="AB6" s="3"/>
      <c r="AC6" s="3"/>
      <c r="AD6" s="3"/>
    </row>
    <row r="7" spans="1:37" ht="15.75" customHeight="1" thickBot="1">
      <c r="A7" s="31"/>
      <c r="B7" s="9" t="s">
        <v>2</v>
      </c>
      <c r="C7" s="49"/>
      <c r="D7" s="49"/>
      <c r="E7" s="49">
        <v>1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9"/>
      <c r="Z7" s="3"/>
      <c r="AA7" s="3"/>
      <c r="AB7" s="3"/>
      <c r="AC7" s="3"/>
      <c r="AD7" s="3"/>
    </row>
    <row r="8" spans="1:37" ht="15.75" customHeight="1">
      <c r="A8" s="35"/>
      <c r="B8" s="21" t="s">
        <v>137</v>
      </c>
      <c r="C8" s="47"/>
      <c r="D8" s="47"/>
      <c r="E8" s="47"/>
      <c r="F8" s="47"/>
      <c r="G8" s="47"/>
      <c r="H8" s="47">
        <v>0.45</v>
      </c>
      <c r="I8" s="47"/>
      <c r="J8" s="47"/>
      <c r="K8" s="47">
        <v>0.2</v>
      </c>
      <c r="L8" s="47">
        <v>0.25</v>
      </c>
      <c r="M8" s="47">
        <v>0.28000000000000003</v>
      </c>
      <c r="N8" s="47">
        <v>0.15</v>
      </c>
      <c r="O8" s="47">
        <v>0.1</v>
      </c>
      <c r="P8" s="47">
        <v>1</v>
      </c>
      <c r="Q8" s="47"/>
      <c r="R8" s="47"/>
      <c r="S8" s="47">
        <v>0.1</v>
      </c>
      <c r="T8" s="47"/>
      <c r="U8" s="47">
        <v>0.1</v>
      </c>
      <c r="V8" s="47"/>
      <c r="W8" s="47"/>
      <c r="X8" s="47"/>
      <c r="Y8" s="9"/>
      <c r="Z8" s="3"/>
      <c r="AA8" s="3"/>
      <c r="AB8" s="3"/>
      <c r="AC8" s="3"/>
      <c r="AD8" s="3"/>
    </row>
    <row r="9" spans="1:37" ht="15.75" customHeight="1">
      <c r="A9" s="35"/>
      <c r="B9" s="21" t="s">
        <v>2</v>
      </c>
      <c r="C9" s="15"/>
      <c r="D9" s="15"/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9"/>
      <c r="Z9" s="3"/>
      <c r="AA9" s="3"/>
      <c r="AB9" s="3"/>
      <c r="AC9" s="3"/>
      <c r="AD9" s="3"/>
    </row>
    <row r="10" spans="1:37" ht="15" customHeight="1">
      <c r="A10" s="37" t="s">
        <v>19</v>
      </c>
      <c r="B10" s="22" t="s">
        <v>201</v>
      </c>
      <c r="C10" s="15"/>
      <c r="D10" s="15"/>
      <c r="E10" s="15"/>
      <c r="F10" s="15">
        <v>0.3</v>
      </c>
      <c r="G10" s="15"/>
      <c r="H10" s="15"/>
      <c r="I10" s="15"/>
      <c r="J10" s="15">
        <v>0.54</v>
      </c>
      <c r="K10" s="15"/>
      <c r="L10" s="15"/>
      <c r="M10" s="15"/>
      <c r="N10" s="15">
        <v>0.2</v>
      </c>
      <c r="O10" s="15">
        <v>0.11</v>
      </c>
      <c r="P10" s="15"/>
      <c r="Q10" s="15"/>
      <c r="R10" s="15"/>
      <c r="S10" s="15">
        <v>0.15</v>
      </c>
      <c r="T10" s="15"/>
      <c r="U10" s="15"/>
      <c r="V10" s="15"/>
      <c r="W10" s="15"/>
      <c r="X10" s="15"/>
      <c r="Y10" s="9"/>
      <c r="Z10" s="3"/>
      <c r="AA10" s="3"/>
      <c r="AB10" s="3"/>
      <c r="AC10" s="3"/>
      <c r="AD10" s="3"/>
    </row>
    <row r="11" spans="1:37" ht="17.25" customHeight="1">
      <c r="A11" s="35"/>
      <c r="B11" s="2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27"/>
      <c r="R11" s="15"/>
      <c r="S11" s="15"/>
      <c r="T11" s="15"/>
      <c r="U11" s="15"/>
      <c r="V11" s="15"/>
      <c r="W11" s="15"/>
      <c r="X11" s="15"/>
      <c r="Y11" s="9"/>
      <c r="Z11" s="3"/>
      <c r="AA11" s="3"/>
      <c r="AB11" s="3"/>
      <c r="AC11" s="3"/>
      <c r="AD11" s="3"/>
    </row>
    <row r="12" spans="1:37" ht="15" customHeight="1">
      <c r="A12" s="35"/>
      <c r="B12" s="9" t="s">
        <v>76</v>
      </c>
      <c r="C12" s="15"/>
      <c r="D12" s="15">
        <v>0.65</v>
      </c>
      <c r="E12" s="15"/>
      <c r="F12" s="15"/>
      <c r="G12" s="15">
        <v>0.1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"/>
      <c r="Z12" s="3"/>
      <c r="AA12" s="3"/>
      <c r="AB12" s="3"/>
      <c r="AC12" s="3"/>
      <c r="AD12" s="3"/>
    </row>
    <row r="13" spans="1:37" ht="15.75" customHeight="1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9"/>
      <c r="Z13" s="3"/>
      <c r="AA13" s="3"/>
      <c r="AB13" s="3"/>
      <c r="AC13" s="3"/>
      <c r="AD13" s="3"/>
    </row>
    <row r="14" spans="1:37" ht="19.5" hidden="1" customHeight="1">
      <c r="A14" s="31"/>
      <c r="B14" s="21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5"/>
      <c r="V14" s="49"/>
      <c r="W14" s="49"/>
      <c r="X14" s="49"/>
      <c r="Y14" s="9"/>
      <c r="Z14" s="3"/>
      <c r="AA14" s="3"/>
      <c r="AB14" s="3"/>
      <c r="AC14" s="3"/>
      <c r="AD14" s="3"/>
    </row>
    <row r="15" spans="1:37" ht="16.5" customHeight="1">
      <c r="A15" s="40"/>
      <c r="B15" s="2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15"/>
      <c r="V15" s="47"/>
      <c r="W15" s="47"/>
      <c r="X15" s="47"/>
      <c r="Y15" s="9"/>
      <c r="Z15" s="3"/>
      <c r="AA15" s="3"/>
      <c r="AC15" s="3"/>
      <c r="AD15" s="3"/>
    </row>
    <row r="16" spans="1:37" ht="18" customHeight="1">
      <c r="A16" s="40" t="s">
        <v>20</v>
      </c>
      <c r="B16" s="9" t="s">
        <v>180</v>
      </c>
      <c r="C16" s="15"/>
      <c r="D16" s="15"/>
      <c r="E16" s="15"/>
      <c r="F16" s="15"/>
      <c r="G16" s="15"/>
      <c r="H16" s="15"/>
      <c r="I16" s="15">
        <v>0.5</v>
      </c>
      <c r="J16" s="15"/>
      <c r="K16" s="15"/>
      <c r="L16" s="15"/>
      <c r="M16" s="15"/>
      <c r="N16" s="15"/>
      <c r="O16" s="15"/>
      <c r="P16" s="15"/>
      <c r="Q16" s="15">
        <v>0.3</v>
      </c>
      <c r="R16" s="15"/>
      <c r="S16" s="15">
        <v>0.15</v>
      </c>
      <c r="T16" s="15"/>
      <c r="U16" s="47"/>
      <c r="V16" s="15"/>
      <c r="W16" s="15">
        <v>3</v>
      </c>
      <c r="X16" s="15"/>
      <c r="Y16" s="9"/>
      <c r="Z16" s="3"/>
      <c r="AA16" s="3"/>
      <c r="AB16" s="3"/>
      <c r="AC16" s="3"/>
      <c r="AD16" s="3"/>
    </row>
    <row r="17" spans="1:30" ht="16.5" customHeight="1">
      <c r="A17" s="32"/>
      <c r="B17" s="9" t="s">
        <v>59</v>
      </c>
      <c r="C17" s="15"/>
      <c r="D17" s="15"/>
      <c r="E17" s="15"/>
      <c r="F17" s="15"/>
      <c r="G17" s="15">
        <v>0.1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>
        <v>0.01</v>
      </c>
      <c r="W17" s="15"/>
      <c r="X17" s="15"/>
      <c r="Y17" s="9"/>
      <c r="Z17" s="3"/>
      <c r="AA17" s="3"/>
      <c r="AB17" s="3"/>
      <c r="AC17" s="3"/>
      <c r="AD17" s="3"/>
    </row>
    <row r="18" spans="1:30" ht="21" customHeight="1">
      <c r="A18" s="32"/>
      <c r="B18" s="21" t="s">
        <v>36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>
        <v>0.2</v>
      </c>
      <c r="Y18" s="9"/>
      <c r="Z18" s="3"/>
      <c r="AA18" s="3"/>
      <c r="AB18" s="3"/>
      <c r="AC18" s="3"/>
      <c r="AD18" s="3"/>
    </row>
    <row r="19" spans="1:30" ht="18.75">
      <c r="A19" s="33" t="s">
        <v>21</v>
      </c>
      <c r="B19" s="33"/>
      <c r="C19" s="15">
        <f t="shared" ref="C19:W19" si="0">C21/C20</f>
        <v>4.2857142857142858E-2</v>
      </c>
      <c r="D19" s="15">
        <f>D21/D20</f>
        <v>9.285714285714286E-2</v>
      </c>
      <c r="E19" s="15">
        <f t="shared" si="0"/>
        <v>0.2857142857142857</v>
      </c>
      <c r="F19" s="15">
        <f t="shared" si="0"/>
        <v>4.2857142857142858E-2</v>
      </c>
      <c r="G19" s="15">
        <f t="shared" si="0"/>
        <v>5.7142857142857148E-2</v>
      </c>
      <c r="H19" s="15">
        <f>H21/H20</f>
        <v>6.4285714285714293E-2</v>
      </c>
      <c r="I19" s="15">
        <f t="shared" si="0"/>
        <v>0.21428571428571427</v>
      </c>
      <c r="J19" s="15">
        <f t="shared" si="0"/>
        <v>7.7142857142857152E-2</v>
      </c>
      <c r="K19" s="15">
        <f t="shared" si="0"/>
        <v>2.8571428571428574E-2</v>
      </c>
      <c r="L19" s="15">
        <f t="shared" si="0"/>
        <v>3.5714285714285712E-2</v>
      </c>
      <c r="M19" s="15">
        <f>M21/M20</f>
        <v>0.04</v>
      </c>
      <c r="N19" s="15">
        <f t="shared" si="0"/>
        <v>4.9999999999999996E-2</v>
      </c>
      <c r="O19" s="15">
        <f t="shared" si="0"/>
        <v>3.0000000000000002E-2</v>
      </c>
      <c r="P19" s="15">
        <f t="shared" si="0"/>
        <v>0.14285714285714285</v>
      </c>
      <c r="Q19" s="15">
        <f t="shared" si="0"/>
        <v>4.2857142857142858E-2</v>
      </c>
      <c r="R19" s="15">
        <f t="shared" si="0"/>
        <v>2.1428571428571429E-2</v>
      </c>
      <c r="S19" s="15">
        <f t="shared" si="0"/>
        <v>5.7142857142857148E-2</v>
      </c>
      <c r="T19" s="15">
        <f t="shared" si="0"/>
        <v>0</v>
      </c>
      <c r="U19" s="15">
        <f t="shared" si="0"/>
        <v>1.4285714285714287E-2</v>
      </c>
      <c r="V19" s="15">
        <f t="shared" si="0"/>
        <v>2.8571428571428571E-3</v>
      </c>
      <c r="W19" s="15">
        <f t="shared" si="0"/>
        <v>0.42857142857142855</v>
      </c>
      <c r="X19" s="15">
        <f>X21/X20</f>
        <v>2.8571428571428574E-2</v>
      </c>
      <c r="Y19" s="9"/>
      <c r="Z19" s="3"/>
      <c r="AA19" s="3"/>
      <c r="AB19" s="3"/>
      <c r="AC19" s="3"/>
      <c r="AD19" s="3"/>
    </row>
    <row r="20" spans="1:30" ht="15.75">
      <c r="A20" s="30" t="s">
        <v>22</v>
      </c>
      <c r="B20" s="30"/>
      <c r="C20" s="17">
        <v>7</v>
      </c>
      <c r="D20" s="17">
        <v>7</v>
      </c>
      <c r="E20" s="17">
        <v>7</v>
      </c>
      <c r="F20" s="17">
        <v>7</v>
      </c>
      <c r="G20" s="17">
        <v>7</v>
      </c>
      <c r="H20" s="17">
        <v>7</v>
      </c>
      <c r="I20" s="17">
        <v>7</v>
      </c>
      <c r="J20" s="17">
        <v>7</v>
      </c>
      <c r="K20" s="17">
        <v>7</v>
      </c>
      <c r="L20" s="17">
        <v>7</v>
      </c>
      <c r="M20" s="17">
        <v>7</v>
      </c>
      <c r="N20" s="17">
        <v>7</v>
      </c>
      <c r="O20" s="17">
        <v>7</v>
      </c>
      <c r="P20" s="17">
        <v>7</v>
      </c>
      <c r="Q20" s="17">
        <v>7</v>
      </c>
      <c r="R20" s="17">
        <v>7</v>
      </c>
      <c r="S20" s="17">
        <v>7</v>
      </c>
      <c r="T20" s="17">
        <v>6</v>
      </c>
      <c r="U20" s="17">
        <v>7</v>
      </c>
      <c r="V20" s="17">
        <v>7</v>
      </c>
      <c r="W20" s="17">
        <v>7</v>
      </c>
      <c r="X20" s="17">
        <v>7</v>
      </c>
      <c r="Y20" s="9"/>
      <c r="Z20" s="3"/>
      <c r="AA20" s="3"/>
      <c r="AB20" s="3"/>
      <c r="AC20" s="3"/>
      <c r="AD20" s="3"/>
    </row>
    <row r="21" spans="1:30" ht="16.5" customHeight="1">
      <c r="A21" s="36" t="s">
        <v>23</v>
      </c>
      <c r="B21" s="36"/>
      <c r="C21" s="15">
        <f>C3+C4+C5+C6+C7+C8+C9+C10+C11+C12+C13+C14+C15+C16+C17+C18</f>
        <v>0.3</v>
      </c>
      <c r="D21" s="15">
        <f>D3+D4+D5+D6+D7+D8+D9+D10+D11+D12+D13+D14+D15+D16+D17+D18</f>
        <v>0.65</v>
      </c>
      <c r="E21" s="15">
        <f t="shared" ref="E21:U21" si="1">E3+E4+E5+E6+E7+E8+E9+E10+E11+E12+E13+E14+E15+E16+E17+E18</f>
        <v>2</v>
      </c>
      <c r="F21" s="15">
        <f t="shared" si="1"/>
        <v>0.3</v>
      </c>
      <c r="G21" s="15">
        <f t="shared" si="1"/>
        <v>0.4</v>
      </c>
      <c r="H21" s="15">
        <f>H3+H4+H5+H6+H7+H8+H9+H10+H11+H12+H13+H14+H15+H16+H17+H18</f>
        <v>0.45</v>
      </c>
      <c r="I21" s="15">
        <f t="shared" si="1"/>
        <v>1.5</v>
      </c>
      <c r="J21" s="15">
        <f t="shared" si="1"/>
        <v>0.54</v>
      </c>
      <c r="K21" s="15">
        <f t="shared" si="1"/>
        <v>0.2</v>
      </c>
      <c r="L21" s="15">
        <f t="shared" si="1"/>
        <v>0.25</v>
      </c>
      <c r="M21" s="15">
        <f>M3+M4+M5+M6+M7+M8+M9+M10+M11+M12+M13+M14+M15+M16+M17+M18</f>
        <v>0.28000000000000003</v>
      </c>
      <c r="N21" s="15">
        <f t="shared" si="1"/>
        <v>0.35</v>
      </c>
      <c r="O21" s="15">
        <f t="shared" si="1"/>
        <v>0.21000000000000002</v>
      </c>
      <c r="P21" s="15">
        <f t="shared" si="1"/>
        <v>1</v>
      </c>
      <c r="Q21" s="15">
        <f t="shared" si="1"/>
        <v>0.3</v>
      </c>
      <c r="R21" s="15">
        <f t="shared" si="1"/>
        <v>0.15</v>
      </c>
      <c r="S21" s="15">
        <f t="shared" si="1"/>
        <v>0.4</v>
      </c>
      <c r="T21" s="15">
        <f t="shared" si="1"/>
        <v>0</v>
      </c>
      <c r="U21" s="15">
        <f t="shared" si="1"/>
        <v>0.1</v>
      </c>
      <c r="V21" s="15">
        <f>V3+V4+V5+V6+V7+V8+V9+V10+V11+V12+V13+V14+V15+V16+V17+V18</f>
        <v>0.02</v>
      </c>
      <c r="W21" s="15">
        <f>W3+W4+W5+W6+W7+W8+W9+W10+W11+W12+W13+W14+W15+W16+W17+W18</f>
        <v>3</v>
      </c>
      <c r="X21" s="15">
        <f>X3+X4+X5+X6+X7+X8+X9+X10+X11+X12+X13+X14+X15+X16+X17+X18</f>
        <v>0.2</v>
      </c>
      <c r="Y21" s="9"/>
      <c r="Z21" s="3"/>
      <c r="AA21" s="3"/>
      <c r="AB21" s="3"/>
      <c r="AC21" s="3"/>
      <c r="AD21" s="3"/>
    </row>
    <row r="22" spans="1:30" ht="18.75">
      <c r="A22" s="30" t="s">
        <v>24</v>
      </c>
      <c r="B22" s="30"/>
      <c r="C22" s="15">
        <v>85</v>
      </c>
      <c r="D22" s="15">
        <v>66</v>
      </c>
      <c r="E22" s="46">
        <v>25</v>
      </c>
      <c r="F22" s="15">
        <v>72</v>
      </c>
      <c r="G22" s="27">
        <v>55</v>
      </c>
      <c r="H22" s="27">
        <v>45</v>
      </c>
      <c r="I22" s="27">
        <v>60</v>
      </c>
      <c r="J22" s="27">
        <v>169</v>
      </c>
      <c r="K22" s="27">
        <v>150</v>
      </c>
      <c r="L22" s="27">
        <v>198</v>
      </c>
      <c r="M22" s="27">
        <v>45</v>
      </c>
      <c r="N22" s="27">
        <v>40</v>
      </c>
      <c r="O22" s="27">
        <v>45</v>
      </c>
      <c r="P22" s="27">
        <v>47</v>
      </c>
      <c r="Q22" s="27">
        <v>38</v>
      </c>
      <c r="R22" s="27">
        <v>425</v>
      </c>
      <c r="S22" s="27">
        <v>108</v>
      </c>
      <c r="T22" s="27"/>
      <c r="U22" s="27">
        <v>150</v>
      </c>
      <c r="V22" s="15">
        <v>800</v>
      </c>
      <c r="W22" s="15">
        <v>7.9</v>
      </c>
      <c r="X22" s="15">
        <v>299</v>
      </c>
      <c r="Y22" s="9"/>
      <c r="Z22" s="3"/>
      <c r="AA22" s="3"/>
      <c r="AB22" s="3"/>
      <c r="AC22" s="3"/>
      <c r="AD22" s="3"/>
    </row>
    <row r="23" spans="1:30" ht="18.75">
      <c r="A23" s="30" t="s">
        <v>25</v>
      </c>
      <c r="B23" s="30"/>
      <c r="C23" s="138">
        <f t="shared" ref="C23:W23" si="2">PRODUCT(C21:C22)</f>
        <v>25.5</v>
      </c>
      <c r="D23" s="16">
        <f>PRODUCT(D21:D22)</f>
        <v>42.9</v>
      </c>
      <c r="E23" s="16">
        <f t="shared" si="2"/>
        <v>50</v>
      </c>
      <c r="F23" s="16">
        <f t="shared" si="2"/>
        <v>21.599999999999998</v>
      </c>
      <c r="G23" s="16">
        <f t="shared" si="2"/>
        <v>22</v>
      </c>
      <c r="H23" s="16">
        <f>PRODUCT(H21:H22)</f>
        <v>20.25</v>
      </c>
      <c r="I23" s="16">
        <f t="shared" si="2"/>
        <v>90</v>
      </c>
      <c r="J23" s="16">
        <f t="shared" si="2"/>
        <v>91.26</v>
      </c>
      <c r="K23" s="16">
        <f t="shared" si="2"/>
        <v>30</v>
      </c>
      <c r="L23" s="16">
        <f t="shared" si="2"/>
        <v>49.5</v>
      </c>
      <c r="M23" s="16">
        <f t="shared" si="2"/>
        <v>12.600000000000001</v>
      </c>
      <c r="N23" s="16">
        <f t="shared" si="2"/>
        <v>14</v>
      </c>
      <c r="O23" s="16">
        <f t="shared" si="2"/>
        <v>9.4500000000000011</v>
      </c>
      <c r="P23" s="16">
        <f t="shared" si="2"/>
        <v>47</v>
      </c>
      <c r="Q23" s="16">
        <f t="shared" si="2"/>
        <v>11.4</v>
      </c>
      <c r="R23" s="16">
        <f t="shared" si="2"/>
        <v>63.75</v>
      </c>
      <c r="S23" s="16">
        <f t="shared" si="2"/>
        <v>43.2</v>
      </c>
      <c r="T23" s="16">
        <f t="shared" si="2"/>
        <v>0</v>
      </c>
      <c r="U23" s="16">
        <f t="shared" si="2"/>
        <v>15</v>
      </c>
      <c r="V23" s="16">
        <f t="shared" si="2"/>
        <v>16</v>
      </c>
      <c r="W23" s="16">
        <f t="shared" si="2"/>
        <v>23.700000000000003</v>
      </c>
      <c r="X23" s="16">
        <f>PRODUCT(X21:X22)</f>
        <v>59.800000000000004</v>
      </c>
      <c r="Y23" s="23">
        <f>SUM(C23:X23)</f>
        <v>758.91</v>
      </c>
      <c r="Z23" s="3"/>
      <c r="AA23" s="28">
        <f ca="1">Y23+'08.12'!Z23</f>
        <v>5831.5299999999988</v>
      </c>
      <c r="AB23" s="3"/>
      <c r="AC23" s="3"/>
      <c r="AD23" s="3"/>
    </row>
    <row r="24" spans="1:30">
      <c r="O24" s="3"/>
      <c r="P24" s="3"/>
      <c r="Q24" s="3"/>
      <c r="R24" s="3"/>
      <c r="S24" s="3"/>
      <c r="T24" s="3"/>
      <c r="U24" s="3"/>
      <c r="V24" s="3"/>
      <c r="W24" s="3"/>
      <c r="X24" s="28"/>
      <c r="Y24" s="3"/>
    </row>
    <row r="25" spans="1:30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 t="s">
        <v>27</v>
      </c>
      <c r="M25" s="4"/>
      <c r="N25" s="4"/>
      <c r="O25" s="4"/>
      <c r="P25" s="4"/>
      <c r="Q25" s="4"/>
      <c r="R25" s="4"/>
      <c r="S25" s="4"/>
      <c r="T25" s="4"/>
      <c r="U25" s="4"/>
      <c r="V25" s="39"/>
      <c r="W25" s="5"/>
      <c r="AA25" s="76"/>
    </row>
    <row r="26" spans="1:30" ht="15.75">
      <c r="A26" s="4"/>
      <c r="H26" s="4"/>
      <c r="I26" s="4"/>
      <c r="J26" s="4"/>
      <c r="K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30" ht="15.75">
      <c r="B27" s="4" t="s">
        <v>28</v>
      </c>
      <c r="C27" s="4" t="s">
        <v>29</v>
      </c>
      <c r="D27" s="4"/>
      <c r="E27" s="4"/>
      <c r="F27" s="4"/>
      <c r="G27" s="4"/>
      <c r="K27" s="60" t="s">
        <v>71</v>
      </c>
      <c r="L27" s="60"/>
      <c r="M27" s="60"/>
      <c r="N27" s="60"/>
      <c r="O27" t="s">
        <v>82</v>
      </c>
    </row>
  </sheetData>
  <phoneticPr fontId="10" type="noConversion"/>
  <pageMargins left="0.59055118110236227" right="0.59055118110236227" top="0.19685039370078741" bottom="0.39370078740157483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3"/>
  <dimension ref="A1:AK27"/>
  <sheetViews>
    <sheetView zoomScale="76" workbookViewId="0">
      <selection activeCell="AD16" sqref="AD16"/>
    </sheetView>
  </sheetViews>
  <sheetFormatPr defaultRowHeight="15"/>
  <cols>
    <col min="1" max="1" width="16" customWidth="1"/>
    <col min="2" max="2" width="21" customWidth="1"/>
    <col min="3" max="3" width="7.28515625" customWidth="1"/>
    <col min="4" max="4" width="8" customWidth="1"/>
    <col min="5" max="5" width="7.5703125" customWidth="1"/>
    <col min="6" max="6" width="8.42578125" customWidth="1"/>
    <col min="7" max="7" width="3.85546875" hidden="1" customWidth="1"/>
    <col min="8" max="8" width="6.28515625" hidden="1" customWidth="1"/>
    <col min="9" max="9" width="7.5703125" customWidth="1"/>
    <col min="10" max="10" width="7.28515625" hidden="1" customWidth="1"/>
    <col min="11" max="11" width="8.42578125" customWidth="1"/>
    <col min="12" max="13" width="8.5703125" customWidth="1"/>
    <col min="14" max="14" width="8.42578125" customWidth="1"/>
    <col min="15" max="15" width="7.5703125" customWidth="1"/>
    <col min="16" max="16" width="7.28515625" customWidth="1"/>
    <col min="17" max="17" width="8.28515625" customWidth="1"/>
    <col min="18" max="18" width="7.7109375" customWidth="1"/>
    <col min="19" max="19" width="8.28515625" customWidth="1"/>
    <col min="20" max="20" width="8.7109375" customWidth="1"/>
    <col min="21" max="21" width="8.28515625" customWidth="1"/>
    <col min="22" max="22" width="7.28515625" hidden="1" customWidth="1"/>
    <col min="23" max="23" width="7.85546875" customWidth="1"/>
    <col min="24" max="24" width="8.5703125" hidden="1" customWidth="1"/>
    <col min="25" max="25" width="11" customWidth="1"/>
    <col min="26" max="26" width="5.7109375" customWidth="1"/>
    <col min="27" max="27" width="14.140625" customWidth="1"/>
    <col min="28" max="33" width="5.7109375" customWidth="1"/>
  </cols>
  <sheetData>
    <row r="1" spans="1:37" ht="124.5" customHeight="1">
      <c r="A1" s="20" t="s">
        <v>220</v>
      </c>
      <c r="B1" s="10" t="s">
        <v>0</v>
      </c>
      <c r="C1" s="11" t="s">
        <v>6</v>
      </c>
      <c r="D1" s="11" t="s">
        <v>2</v>
      </c>
      <c r="E1" s="11" t="s">
        <v>3</v>
      </c>
      <c r="F1" s="11" t="s">
        <v>4</v>
      </c>
      <c r="G1" s="11"/>
      <c r="H1" s="11"/>
      <c r="I1" s="11" t="s">
        <v>1</v>
      </c>
      <c r="J1" s="11" t="s">
        <v>32</v>
      </c>
      <c r="K1" s="11" t="s">
        <v>41</v>
      </c>
      <c r="L1" s="11" t="s">
        <v>66</v>
      </c>
      <c r="M1" s="11" t="s">
        <v>39</v>
      </c>
      <c r="N1" s="11" t="s">
        <v>91</v>
      </c>
      <c r="O1" s="12" t="s">
        <v>9</v>
      </c>
      <c r="P1" s="11" t="s">
        <v>33</v>
      </c>
      <c r="Q1" s="11" t="s">
        <v>11</v>
      </c>
      <c r="R1" s="11" t="s">
        <v>13</v>
      </c>
      <c r="S1" s="11" t="s">
        <v>12</v>
      </c>
      <c r="T1" s="11" t="s">
        <v>126</v>
      </c>
      <c r="U1" s="11" t="s">
        <v>87</v>
      </c>
      <c r="V1" s="11" t="s">
        <v>63</v>
      </c>
      <c r="W1" s="11" t="s">
        <v>92</v>
      </c>
      <c r="X1" s="11" t="s">
        <v>92</v>
      </c>
      <c r="Y1" s="13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15"/>
      <c r="K2" s="9"/>
      <c r="L2" s="9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3"/>
      <c r="AA2" s="3"/>
      <c r="AB2" s="3"/>
      <c r="AC2" s="3"/>
      <c r="AD2" s="3"/>
    </row>
    <row r="3" spans="1:37" ht="15.75" customHeight="1">
      <c r="A3" s="34"/>
      <c r="B3" s="9" t="s">
        <v>146</v>
      </c>
      <c r="C3" s="15">
        <v>0.25</v>
      </c>
      <c r="D3" s="15"/>
      <c r="E3" s="15"/>
      <c r="F3" s="15"/>
      <c r="G3" s="15"/>
      <c r="H3" s="9"/>
      <c r="I3" s="9"/>
      <c r="J3" s="15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3"/>
      <c r="AA3" s="3"/>
      <c r="AB3" s="3"/>
      <c r="AC3" s="3"/>
      <c r="AD3" s="3"/>
    </row>
    <row r="4" spans="1:37" ht="15.75" customHeight="1">
      <c r="A4" s="37" t="s">
        <v>16</v>
      </c>
      <c r="B4" s="9" t="s">
        <v>158</v>
      </c>
      <c r="C4" s="15"/>
      <c r="D4" s="15"/>
      <c r="E4" s="15"/>
      <c r="F4" s="15">
        <v>1</v>
      </c>
      <c r="G4" s="15"/>
      <c r="H4" s="9"/>
      <c r="I4" s="9"/>
      <c r="J4" s="15"/>
      <c r="K4" s="9"/>
      <c r="L4" s="9"/>
      <c r="M4" s="15"/>
      <c r="N4" s="15"/>
      <c r="O4" s="15"/>
      <c r="P4" s="15"/>
      <c r="Q4" s="15"/>
      <c r="R4" s="15"/>
      <c r="S4" s="15">
        <v>0.2</v>
      </c>
      <c r="T4" s="15"/>
      <c r="U4" s="15"/>
      <c r="V4" s="15"/>
      <c r="W4" s="15"/>
      <c r="X4" s="15"/>
      <c r="Y4" s="9"/>
      <c r="Z4" s="3"/>
      <c r="AA4" s="3"/>
      <c r="AB4" s="3"/>
      <c r="AC4" s="3"/>
      <c r="AD4" s="3"/>
    </row>
    <row r="5" spans="1:37" ht="15.75" customHeight="1">
      <c r="A5" s="35"/>
      <c r="B5" s="9" t="s">
        <v>18</v>
      </c>
      <c r="C5" s="15"/>
      <c r="D5" s="15"/>
      <c r="E5" s="15">
        <v>0.1</v>
      </c>
      <c r="F5" s="15"/>
      <c r="G5" s="15"/>
      <c r="H5" s="9"/>
      <c r="I5" s="9"/>
      <c r="J5" s="15"/>
      <c r="K5" s="9"/>
      <c r="L5" s="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9"/>
      <c r="Z5" s="3"/>
      <c r="AA5" s="3"/>
      <c r="AB5" s="3"/>
      <c r="AC5" s="3"/>
      <c r="AD5" s="3"/>
    </row>
    <row r="6" spans="1:37" ht="15.75" customHeight="1">
      <c r="A6" s="35"/>
      <c r="B6" s="9" t="s">
        <v>59</v>
      </c>
      <c r="C6" s="15"/>
      <c r="D6" s="15"/>
      <c r="E6" s="15">
        <v>0.11</v>
      </c>
      <c r="F6" s="15"/>
      <c r="G6" s="15"/>
      <c r="H6" s="24"/>
      <c r="I6" s="9"/>
      <c r="J6" s="15"/>
      <c r="K6" s="9"/>
      <c r="L6" s="9"/>
      <c r="M6" s="15"/>
      <c r="N6" s="15"/>
      <c r="O6" s="15"/>
      <c r="P6" s="15"/>
      <c r="Q6" s="15"/>
      <c r="R6" s="15"/>
      <c r="S6" s="15"/>
      <c r="T6" s="15"/>
      <c r="U6" s="15">
        <v>0.01</v>
      </c>
      <c r="V6" s="15"/>
      <c r="W6" s="15"/>
      <c r="X6" s="15"/>
      <c r="Y6" s="9"/>
      <c r="Z6" s="3"/>
      <c r="AA6" s="3"/>
      <c r="AB6" s="3"/>
      <c r="AC6" s="3"/>
      <c r="AD6" s="3"/>
    </row>
    <row r="7" spans="1:37" ht="15.75" customHeight="1" thickBot="1">
      <c r="A7" s="31"/>
      <c r="B7" s="9" t="s">
        <v>58</v>
      </c>
      <c r="C7" s="49"/>
      <c r="D7" s="49">
        <v>1</v>
      </c>
      <c r="E7" s="49"/>
      <c r="F7" s="49"/>
      <c r="G7" s="49"/>
      <c r="H7" s="50"/>
      <c r="I7" s="50"/>
      <c r="J7" s="49"/>
      <c r="K7" s="50"/>
      <c r="L7" s="50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9"/>
      <c r="Z7" s="3"/>
      <c r="AA7" s="3"/>
      <c r="AB7" s="3"/>
      <c r="AC7" s="3"/>
      <c r="AD7" s="3"/>
    </row>
    <row r="8" spans="1:37" ht="15.75" customHeight="1">
      <c r="A8" s="35"/>
      <c r="B8" s="21" t="s">
        <v>134</v>
      </c>
      <c r="C8" s="47"/>
      <c r="D8" s="47"/>
      <c r="E8" s="47"/>
      <c r="F8" s="47"/>
      <c r="G8" s="47"/>
      <c r="H8" s="48"/>
      <c r="I8" s="48"/>
      <c r="J8" s="47"/>
      <c r="K8" s="48">
        <v>0.4</v>
      </c>
      <c r="L8" s="48"/>
      <c r="M8" s="47"/>
      <c r="N8" s="47"/>
      <c r="O8" s="47">
        <v>0.15</v>
      </c>
      <c r="P8" s="47">
        <v>0.11</v>
      </c>
      <c r="Q8" s="47">
        <v>1.1000000000000001</v>
      </c>
      <c r="R8" s="47"/>
      <c r="S8" s="47"/>
      <c r="T8" s="47">
        <v>0.1</v>
      </c>
      <c r="U8" s="47"/>
      <c r="V8" s="47"/>
      <c r="W8" s="47"/>
      <c r="X8" s="47"/>
      <c r="Y8" s="9"/>
      <c r="Z8" s="3"/>
      <c r="AA8" s="3"/>
      <c r="AB8" s="3"/>
      <c r="AC8" s="3"/>
      <c r="AD8" s="3"/>
    </row>
    <row r="9" spans="1:37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9"/>
      <c r="I9" s="9"/>
      <c r="J9" s="15"/>
      <c r="K9" s="9"/>
      <c r="L9" s="9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9"/>
      <c r="Z9" s="3"/>
      <c r="AA9" s="3"/>
      <c r="AB9" s="3"/>
      <c r="AC9" s="3"/>
      <c r="AD9" s="3"/>
    </row>
    <row r="10" spans="1:37" ht="15" customHeight="1">
      <c r="A10" s="37" t="s">
        <v>19</v>
      </c>
      <c r="B10" s="22" t="s">
        <v>201</v>
      </c>
      <c r="C10" s="15"/>
      <c r="D10" s="15"/>
      <c r="E10" s="15"/>
      <c r="F10" s="15"/>
      <c r="G10" s="15"/>
      <c r="H10" s="9"/>
      <c r="I10" s="9">
        <v>0.3</v>
      </c>
      <c r="J10" s="15"/>
      <c r="K10" s="26"/>
      <c r="L10" s="26">
        <v>0.5</v>
      </c>
      <c r="M10" s="15"/>
      <c r="N10" s="15"/>
      <c r="O10" s="15">
        <v>0.2</v>
      </c>
      <c r="P10" s="15">
        <v>0.12</v>
      </c>
      <c r="Q10" s="15"/>
      <c r="R10" s="15">
        <v>0.15</v>
      </c>
      <c r="S10" s="15"/>
      <c r="T10" s="15"/>
      <c r="U10" s="15"/>
      <c r="V10" s="15"/>
      <c r="W10" s="15"/>
      <c r="X10" s="15"/>
      <c r="Y10" s="9"/>
      <c r="Z10" s="3"/>
      <c r="AA10" s="3"/>
      <c r="AB10" s="3"/>
      <c r="AC10" s="3"/>
      <c r="AD10" s="3"/>
    </row>
    <row r="11" spans="1:37" ht="17.25" customHeight="1">
      <c r="A11" s="35"/>
      <c r="B11" s="21"/>
      <c r="C11" s="15"/>
      <c r="D11" s="15"/>
      <c r="E11" s="15"/>
      <c r="F11" s="15"/>
      <c r="G11" s="15"/>
      <c r="H11" s="24"/>
      <c r="I11" s="9"/>
      <c r="J11" s="15"/>
      <c r="K11" s="9"/>
      <c r="L11" s="9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9"/>
      <c r="Z11" s="3"/>
      <c r="AA11" s="3" t="s">
        <v>136</v>
      </c>
      <c r="AB11" s="3"/>
      <c r="AC11" s="3"/>
      <c r="AD11" s="3"/>
    </row>
    <row r="12" spans="1:37" ht="16.5" customHeight="1">
      <c r="A12" s="35"/>
      <c r="B12" s="21" t="s">
        <v>39</v>
      </c>
      <c r="C12" s="15"/>
      <c r="D12" s="15"/>
      <c r="E12" s="15">
        <v>0.05</v>
      </c>
      <c r="F12" s="15"/>
      <c r="G12" s="15"/>
      <c r="H12" s="9"/>
      <c r="I12" s="9"/>
      <c r="J12" s="15"/>
      <c r="K12" s="9"/>
      <c r="L12" s="9"/>
      <c r="M12" s="15">
        <v>0.18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"/>
      <c r="Z12" s="3"/>
      <c r="AA12" s="3"/>
      <c r="AB12" s="3"/>
      <c r="AC12" s="3"/>
      <c r="AD12" s="3"/>
    </row>
    <row r="13" spans="1:37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15"/>
      <c r="K13" s="9"/>
      <c r="L13" s="9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9"/>
      <c r="Z13" s="3"/>
      <c r="AA13" s="3"/>
      <c r="AB13" s="3"/>
      <c r="AC13" s="3"/>
      <c r="AD13" s="3"/>
    </row>
    <row r="14" spans="1:37" ht="15.75" customHeight="1">
      <c r="A14" s="31"/>
      <c r="B14" s="21"/>
      <c r="C14" s="15"/>
      <c r="D14" s="15"/>
      <c r="E14" s="15"/>
      <c r="F14" s="15"/>
      <c r="G14" s="15"/>
      <c r="H14" s="9"/>
      <c r="I14" s="9"/>
      <c r="J14" s="15"/>
      <c r="K14" s="9"/>
      <c r="L14" s="9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9"/>
      <c r="Z14" s="3"/>
      <c r="AA14" s="3"/>
      <c r="AB14" s="3"/>
      <c r="AC14" s="3"/>
      <c r="AD14" s="3"/>
    </row>
    <row r="15" spans="1:37" ht="14.25" customHeight="1" thickBot="1">
      <c r="A15" s="40"/>
      <c r="B15" s="21"/>
      <c r="C15" s="49"/>
      <c r="D15" s="49"/>
      <c r="E15" s="49"/>
      <c r="F15" s="49"/>
      <c r="G15" s="49"/>
      <c r="H15" s="50"/>
      <c r="I15" s="50"/>
      <c r="J15" s="49"/>
      <c r="K15" s="50"/>
      <c r="L15" s="50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9"/>
      <c r="Z15" s="3"/>
      <c r="AA15" s="3"/>
      <c r="AC15" s="3"/>
      <c r="AD15" s="3"/>
    </row>
    <row r="16" spans="1:37" ht="18" customHeight="1">
      <c r="A16" s="40" t="s">
        <v>20</v>
      </c>
      <c r="B16" s="9" t="s">
        <v>91</v>
      </c>
      <c r="C16" s="47"/>
      <c r="D16" s="47"/>
      <c r="E16" s="47"/>
      <c r="F16" s="47"/>
      <c r="G16" s="47"/>
      <c r="H16" s="48"/>
      <c r="I16" s="48"/>
      <c r="J16" s="47"/>
      <c r="K16" s="48"/>
      <c r="L16" s="48"/>
      <c r="M16" s="47"/>
      <c r="N16" s="47">
        <v>0.37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9"/>
      <c r="Z16" s="3"/>
      <c r="AA16" s="3"/>
      <c r="AB16" s="3"/>
      <c r="AC16" s="3"/>
      <c r="AD16" s="3"/>
    </row>
    <row r="17" spans="1:30" ht="21" customHeight="1">
      <c r="A17" s="32"/>
      <c r="B17" s="21" t="s">
        <v>59</v>
      </c>
      <c r="C17" s="15"/>
      <c r="D17" s="15"/>
      <c r="E17" s="15">
        <v>0.11</v>
      </c>
      <c r="F17" s="15"/>
      <c r="G17" s="15"/>
      <c r="H17" s="9"/>
      <c r="I17" s="9"/>
      <c r="J17" s="15"/>
      <c r="K17" s="9"/>
      <c r="L17" s="9"/>
      <c r="M17" s="15"/>
      <c r="N17" s="15"/>
      <c r="O17" s="15"/>
      <c r="P17" s="15"/>
      <c r="Q17" s="15"/>
      <c r="R17" s="15"/>
      <c r="S17" s="15"/>
      <c r="T17" s="15"/>
      <c r="U17" s="15">
        <v>0.01</v>
      </c>
      <c r="V17" s="15"/>
      <c r="W17" s="15"/>
      <c r="X17" s="15"/>
      <c r="Y17" s="9"/>
      <c r="Z17" s="3"/>
      <c r="AA17" s="3"/>
      <c r="AB17" s="3"/>
      <c r="AC17" s="3"/>
      <c r="AD17" s="3"/>
    </row>
    <row r="18" spans="1:30" ht="26.25" customHeight="1">
      <c r="A18" s="32"/>
      <c r="B18" s="9" t="s">
        <v>92</v>
      </c>
      <c r="C18" s="9"/>
      <c r="D18" s="15"/>
      <c r="E18" s="9"/>
      <c r="F18" s="9"/>
      <c r="G18" s="9"/>
      <c r="H18" s="9"/>
      <c r="I18" s="9"/>
      <c r="J18" s="15"/>
      <c r="K18" s="9"/>
      <c r="L18" s="9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0.65</v>
      </c>
      <c r="X18" s="15"/>
      <c r="Y18" s="9"/>
      <c r="Z18" s="3"/>
      <c r="AA18" s="3"/>
      <c r="AB18" s="3"/>
      <c r="AC18" s="3"/>
      <c r="AD18" s="3"/>
    </row>
    <row r="19" spans="1:30" ht="18.75">
      <c r="A19" s="33" t="s">
        <v>21</v>
      </c>
      <c r="B19" s="33"/>
      <c r="C19" s="15">
        <f t="shared" ref="C19:V19" si="0">C21/C20</f>
        <v>3.5714285714285712E-2</v>
      </c>
      <c r="D19" s="15">
        <f t="shared" si="0"/>
        <v>0.2857142857142857</v>
      </c>
      <c r="E19" s="15">
        <f t="shared" si="0"/>
        <v>5.2857142857142859E-2</v>
      </c>
      <c r="F19" s="15">
        <f t="shared" si="0"/>
        <v>0.14285714285714285</v>
      </c>
      <c r="G19" s="15">
        <f t="shared" si="0"/>
        <v>0</v>
      </c>
      <c r="H19" s="15">
        <f t="shared" si="0"/>
        <v>0</v>
      </c>
      <c r="I19" s="15">
        <f t="shared" si="0"/>
        <v>4.2857142857142858E-2</v>
      </c>
      <c r="J19" s="15">
        <f t="shared" si="0"/>
        <v>0</v>
      </c>
      <c r="K19" s="15">
        <f t="shared" si="0"/>
        <v>5.7142857142857148E-2</v>
      </c>
      <c r="L19" s="15">
        <f t="shared" si="0"/>
        <v>7.1428571428571425E-2</v>
      </c>
      <c r="M19" s="15">
        <f t="shared" si="0"/>
        <v>2.5714285714285714E-2</v>
      </c>
      <c r="N19" s="15">
        <f t="shared" si="0"/>
        <v>5.2857142857142859E-2</v>
      </c>
      <c r="O19" s="15">
        <f t="shared" si="0"/>
        <v>4.9999999999999996E-2</v>
      </c>
      <c r="P19" s="15">
        <f t="shared" si="0"/>
        <v>3.2857142857142856E-2</v>
      </c>
      <c r="Q19" s="15">
        <f t="shared" si="0"/>
        <v>0.15714285714285717</v>
      </c>
      <c r="R19" s="15">
        <v>0.32</v>
      </c>
      <c r="S19" s="15">
        <f t="shared" si="0"/>
        <v>2.8571428571428574E-2</v>
      </c>
      <c r="T19" s="15">
        <f t="shared" si="0"/>
        <v>1.4285714285714287E-2</v>
      </c>
      <c r="U19" s="15">
        <f t="shared" si="0"/>
        <v>2.8571428571428571E-3</v>
      </c>
      <c r="V19" s="15">
        <f t="shared" si="0"/>
        <v>0</v>
      </c>
      <c r="W19" s="15">
        <f>W21/W20</f>
        <v>9.285714285714286E-2</v>
      </c>
      <c r="X19" s="15">
        <f>X21/X20</f>
        <v>0</v>
      </c>
      <c r="Y19" s="9"/>
      <c r="Z19" s="3"/>
      <c r="AA19" s="3"/>
      <c r="AB19" s="3"/>
      <c r="AC19" s="3"/>
      <c r="AD19" s="3"/>
    </row>
    <row r="20" spans="1:30" ht="15.75">
      <c r="A20" s="30" t="s">
        <v>22</v>
      </c>
      <c r="B20" s="30"/>
      <c r="C20" s="17">
        <v>7</v>
      </c>
      <c r="D20" s="17">
        <v>7</v>
      </c>
      <c r="E20" s="17">
        <v>7</v>
      </c>
      <c r="F20" s="17">
        <v>7</v>
      </c>
      <c r="G20" s="17">
        <v>12</v>
      </c>
      <c r="H20" s="17">
        <v>12</v>
      </c>
      <c r="I20" s="17">
        <v>7</v>
      </c>
      <c r="J20" s="17">
        <v>7</v>
      </c>
      <c r="K20" s="17">
        <v>7</v>
      </c>
      <c r="L20" s="17">
        <v>7</v>
      </c>
      <c r="M20" s="17">
        <v>7</v>
      </c>
      <c r="N20" s="17">
        <v>7</v>
      </c>
      <c r="O20" s="17">
        <v>7</v>
      </c>
      <c r="P20" s="17">
        <v>7</v>
      </c>
      <c r="Q20" s="17">
        <v>7</v>
      </c>
      <c r="R20" s="17">
        <v>7</v>
      </c>
      <c r="S20" s="17">
        <v>7</v>
      </c>
      <c r="T20" s="17">
        <v>7</v>
      </c>
      <c r="U20" s="17">
        <v>7</v>
      </c>
      <c r="V20" s="17">
        <v>8</v>
      </c>
      <c r="W20" s="17">
        <v>7</v>
      </c>
      <c r="X20" s="17">
        <v>12</v>
      </c>
      <c r="Y20" s="9"/>
      <c r="Z20" s="3"/>
      <c r="AA20" s="3"/>
      <c r="AB20" s="3"/>
      <c r="AC20" s="3"/>
      <c r="AD20" s="3"/>
    </row>
    <row r="21" spans="1:30" ht="16.5" customHeight="1">
      <c r="A21" s="36" t="s">
        <v>23</v>
      </c>
      <c r="B21" s="36"/>
      <c r="C21" s="15">
        <f>C3+C4+C5+C6+C7+C8+C9+C10+C11+C12+C13+C14+C15+C16+C17+C18</f>
        <v>0.25</v>
      </c>
      <c r="D21" s="15">
        <f t="shared" ref="D21:X21" si="1">D3+D4+D5+D6+D7+D8+D9+D10+D11+D12+D13+D14+D15+D16+D17+D18</f>
        <v>2</v>
      </c>
      <c r="E21" s="15">
        <f>E3+E4+E5+E6+E7+E8+E9+E10+E11+E12+E13+E14+E15+E16+E17+E18</f>
        <v>0.37</v>
      </c>
      <c r="F21" s="15">
        <f>F3+F4+F5+F6+F7+F8+F9+F10+F11+F12+F13+F14+F15+F16+F17+F18</f>
        <v>1</v>
      </c>
      <c r="G21" s="15">
        <f t="shared" si="1"/>
        <v>0</v>
      </c>
      <c r="H21" s="15">
        <f t="shared" si="1"/>
        <v>0</v>
      </c>
      <c r="I21" s="15">
        <f t="shared" si="1"/>
        <v>0.3</v>
      </c>
      <c r="J21" s="15">
        <f t="shared" si="1"/>
        <v>0</v>
      </c>
      <c r="K21" s="15">
        <f t="shared" si="1"/>
        <v>0.4</v>
      </c>
      <c r="L21" s="15">
        <f t="shared" si="1"/>
        <v>0.5</v>
      </c>
      <c r="M21" s="15">
        <f t="shared" si="1"/>
        <v>0.18</v>
      </c>
      <c r="N21" s="15">
        <f t="shared" si="1"/>
        <v>0.37</v>
      </c>
      <c r="O21" s="15">
        <f t="shared" si="1"/>
        <v>0.35</v>
      </c>
      <c r="P21" s="15">
        <f t="shared" si="1"/>
        <v>0.22999999999999998</v>
      </c>
      <c r="Q21" s="15">
        <f t="shared" si="1"/>
        <v>1.1000000000000001</v>
      </c>
      <c r="R21" s="15">
        <f t="shared" si="1"/>
        <v>0.15</v>
      </c>
      <c r="S21" s="15">
        <f t="shared" si="1"/>
        <v>0.2</v>
      </c>
      <c r="T21" s="15">
        <f t="shared" si="1"/>
        <v>0.1</v>
      </c>
      <c r="U21" s="15">
        <f t="shared" si="1"/>
        <v>0.02</v>
      </c>
      <c r="V21" s="15">
        <f t="shared" si="1"/>
        <v>0</v>
      </c>
      <c r="W21" s="15">
        <f t="shared" si="1"/>
        <v>0.65</v>
      </c>
      <c r="X21" s="15">
        <f t="shared" si="1"/>
        <v>0</v>
      </c>
      <c r="Y21" s="9"/>
      <c r="Z21" s="3"/>
      <c r="AA21" s="3"/>
      <c r="AB21" s="3"/>
      <c r="AC21" s="3"/>
      <c r="AD21" s="3"/>
    </row>
    <row r="22" spans="1:30" ht="18.75">
      <c r="A22" s="30" t="s">
        <v>24</v>
      </c>
      <c r="B22" s="30"/>
      <c r="C22" s="15">
        <v>72</v>
      </c>
      <c r="D22" s="46">
        <v>25</v>
      </c>
      <c r="E22" s="15">
        <v>55</v>
      </c>
      <c r="F22" s="27">
        <v>60</v>
      </c>
      <c r="G22" s="27"/>
      <c r="H22" s="27"/>
      <c r="I22" s="27">
        <v>65</v>
      </c>
      <c r="J22" s="27">
        <v>198</v>
      </c>
      <c r="K22" s="46">
        <v>348</v>
      </c>
      <c r="L22" s="27">
        <v>169</v>
      </c>
      <c r="M22" s="27">
        <v>150</v>
      </c>
      <c r="N22" s="27">
        <v>255</v>
      </c>
      <c r="O22" s="27">
        <v>40</v>
      </c>
      <c r="P22" s="27">
        <v>45</v>
      </c>
      <c r="Q22" s="27">
        <v>47</v>
      </c>
      <c r="R22" s="27">
        <v>108</v>
      </c>
      <c r="S22" s="27">
        <v>425</v>
      </c>
      <c r="T22" s="15">
        <v>150</v>
      </c>
      <c r="U22" s="15">
        <v>800</v>
      </c>
      <c r="V22" s="15">
        <v>75</v>
      </c>
      <c r="W22" s="15">
        <v>138</v>
      </c>
      <c r="X22" s="15">
        <v>125</v>
      </c>
      <c r="Y22" s="9"/>
      <c r="Z22" s="3"/>
      <c r="AA22" s="3"/>
      <c r="AB22" s="3"/>
      <c r="AC22" s="3"/>
      <c r="AD22" s="3"/>
    </row>
    <row r="23" spans="1:30" ht="18.75">
      <c r="A23" s="30" t="s">
        <v>25</v>
      </c>
      <c r="B23" s="30"/>
      <c r="C23" s="16">
        <f t="shared" ref="C23:X23" si="2">PRODUCT(C21:C22)</f>
        <v>18</v>
      </c>
      <c r="D23" s="16">
        <f t="shared" si="2"/>
        <v>50</v>
      </c>
      <c r="E23" s="16">
        <f t="shared" si="2"/>
        <v>20.350000000000001</v>
      </c>
      <c r="F23" s="16">
        <f t="shared" si="2"/>
        <v>60</v>
      </c>
      <c r="G23" s="16">
        <f t="shared" si="2"/>
        <v>0</v>
      </c>
      <c r="H23" s="16">
        <f t="shared" si="2"/>
        <v>0</v>
      </c>
      <c r="I23" s="16">
        <f t="shared" si="2"/>
        <v>19.5</v>
      </c>
      <c r="J23" s="16">
        <f t="shared" si="2"/>
        <v>0</v>
      </c>
      <c r="K23" s="16">
        <f t="shared" si="2"/>
        <v>139.20000000000002</v>
      </c>
      <c r="L23" s="16">
        <f t="shared" si="2"/>
        <v>84.5</v>
      </c>
      <c r="M23" s="16">
        <f t="shared" si="2"/>
        <v>27</v>
      </c>
      <c r="N23" s="16">
        <f t="shared" si="2"/>
        <v>94.35</v>
      </c>
      <c r="O23" s="16">
        <f t="shared" si="2"/>
        <v>14</v>
      </c>
      <c r="P23" s="16">
        <f t="shared" si="2"/>
        <v>10.35</v>
      </c>
      <c r="Q23" s="16">
        <f t="shared" si="2"/>
        <v>51.7</v>
      </c>
      <c r="R23" s="16">
        <f t="shared" si="2"/>
        <v>16.2</v>
      </c>
      <c r="S23" s="16">
        <f t="shared" si="2"/>
        <v>85</v>
      </c>
      <c r="T23" s="16">
        <f t="shared" si="2"/>
        <v>15</v>
      </c>
      <c r="U23" s="16">
        <f t="shared" si="2"/>
        <v>16</v>
      </c>
      <c r="V23" s="16">
        <f t="shared" si="2"/>
        <v>0</v>
      </c>
      <c r="W23" s="16">
        <f t="shared" si="2"/>
        <v>89.7</v>
      </c>
      <c r="X23" s="16">
        <f t="shared" si="2"/>
        <v>0</v>
      </c>
      <c r="Y23" s="23">
        <f>SUM(C23:X23)</f>
        <v>810.85000000000014</v>
      </c>
      <c r="Z23" s="3"/>
      <c r="AA23" s="28">
        <f ca="1">Y23+'12.01'!Z23</f>
        <v>2978.62</v>
      </c>
      <c r="AB23" s="3"/>
      <c r="AC23" s="3"/>
      <c r="AD23" s="3"/>
    </row>
    <row r="24" spans="1:30" ht="23.25" customHeight="1"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30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s">
        <v>27</v>
      </c>
      <c r="R25" s="4"/>
      <c r="S25" s="4"/>
      <c r="T25" s="4"/>
      <c r="U25" s="4"/>
      <c r="V25" s="4"/>
      <c r="W25" s="4"/>
      <c r="X25" s="5"/>
    </row>
    <row r="26" spans="1:30" ht="15.75">
      <c r="A26" s="4"/>
      <c r="H26" s="4"/>
      <c r="I26" s="4"/>
      <c r="J26" s="4"/>
      <c r="K26" s="4"/>
      <c r="L26" s="4"/>
      <c r="M26" s="4"/>
      <c r="O26" s="4"/>
      <c r="P26" s="4"/>
      <c r="R26" s="4"/>
      <c r="S26" s="4"/>
      <c r="T26" s="4"/>
      <c r="U26" s="4"/>
      <c r="V26" s="4"/>
      <c r="W26" s="4"/>
      <c r="X26" s="4"/>
    </row>
    <row r="27" spans="1:30" ht="15.75">
      <c r="B27" s="4" t="s">
        <v>28</v>
      </c>
      <c r="C27" s="4" t="s">
        <v>29</v>
      </c>
      <c r="D27" s="4"/>
      <c r="E27" s="4"/>
      <c r="F27" s="4"/>
      <c r="G27" s="4"/>
      <c r="N27" s="4"/>
      <c r="Q27" s="217" t="s">
        <v>77</v>
      </c>
      <c r="R27" s="217"/>
      <c r="S27" s="217"/>
      <c r="T27" s="217"/>
      <c r="U27" s="217"/>
      <c r="V27" s="217"/>
    </row>
  </sheetData>
  <mergeCells count="1">
    <mergeCell ref="Q27:V27"/>
  </mergeCells>
  <phoneticPr fontId="10" type="noConversion"/>
  <pageMargins left="0.25" right="0.25" top="0.75" bottom="0.75" header="0.3" footer="0.3"/>
  <pageSetup paperSize="9" scale="70" orientation="landscape" horizontalDpi="4294967293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1"/>
  <dimension ref="A1:AK27"/>
  <sheetViews>
    <sheetView zoomScale="80" workbookViewId="0">
      <selection activeCell="AA20" sqref="AA20"/>
    </sheetView>
  </sheetViews>
  <sheetFormatPr defaultRowHeight="15"/>
  <cols>
    <col min="1" max="1" width="17" customWidth="1"/>
    <col min="2" max="2" width="21.85546875" customWidth="1"/>
    <col min="3" max="3" width="7.28515625" customWidth="1"/>
    <col min="4" max="4" width="7.28515625" hidden="1" customWidth="1"/>
    <col min="5" max="5" width="7.5703125" customWidth="1"/>
    <col min="6" max="6" width="8" customWidth="1"/>
    <col min="7" max="7" width="8.42578125" customWidth="1"/>
    <col min="8" max="8" width="8.5703125" customWidth="1"/>
    <col min="9" max="9" width="7.5703125" customWidth="1"/>
    <col min="10" max="11" width="8.5703125" customWidth="1"/>
    <col min="12" max="12" width="7.140625" customWidth="1"/>
    <col min="13" max="14" width="7.5703125" customWidth="1"/>
    <col min="15" max="15" width="7" customWidth="1"/>
    <col min="16" max="16" width="7.5703125" customWidth="1"/>
    <col min="17" max="17" width="6.85546875" customWidth="1"/>
    <col min="18" max="18" width="7.140625" customWidth="1"/>
    <col min="19" max="19" width="6.7109375" customWidth="1"/>
    <col min="20" max="20" width="7.42578125" hidden="1" customWidth="1"/>
    <col min="21" max="21" width="5" hidden="1" customWidth="1"/>
    <col min="22" max="22" width="5.5703125" hidden="1" customWidth="1"/>
    <col min="23" max="23" width="7.140625" hidden="1" customWidth="1"/>
    <col min="24" max="24" width="7.28515625" customWidth="1"/>
    <col min="25" max="25" width="12.42578125" customWidth="1"/>
    <col min="26" max="26" width="5.7109375" customWidth="1"/>
    <col min="27" max="27" width="17.85546875" customWidth="1"/>
    <col min="28" max="29" width="5.7109375" customWidth="1"/>
    <col min="30" max="30" width="21.28515625" customWidth="1"/>
    <col min="31" max="32" width="5.7109375" customWidth="1"/>
  </cols>
  <sheetData>
    <row r="1" spans="1:37" ht="124.5" customHeight="1">
      <c r="A1" s="20" t="s">
        <v>221</v>
      </c>
      <c r="B1" s="10" t="s">
        <v>0</v>
      </c>
      <c r="C1" s="11" t="s">
        <v>35</v>
      </c>
      <c r="D1" s="11" t="s">
        <v>1</v>
      </c>
      <c r="E1" s="11" t="s">
        <v>53</v>
      </c>
      <c r="F1" s="11" t="s">
        <v>3</v>
      </c>
      <c r="G1" s="11" t="s">
        <v>4</v>
      </c>
      <c r="H1" s="11" t="s">
        <v>41</v>
      </c>
      <c r="I1" s="11" t="s">
        <v>56</v>
      </c>
      <c r="J1" s="11" t="s">
        <v>32</v>
      </c>
      <c r="K1" s="11" t="s">
        <v>34</v>
      </c>
      <c r="L1" s="11" t="s">
        <v>10</v>
      </c>
      <c r="M1" s="12" t="s">
        <v>9</v>
      </c>
      <c r="N1" s="12" t="s">
        <v>126</v>
      </c>
      <c r="O1" s="11" t="s">
        <v>33</v>
      </c>
      <c r="P1" s="11" t="s">
        <v>11</v>
      </c>
      <c r="Q1" s="11" t="s">
        <v>40</v>
      </c>
      <c r="R1" s="11" t="s">
        <v>12</v>
      </c>
      <c r="S1" s="11" t="s">
        <v>39</v>
      </c>
      <c r="T1" s="11" t="s">
        <v>86</v>
      </c>
      <c r="U1" s="11" t="s">
        <v>126</v>
      </c>
      <c r="V1" s="11" t="s">
        <v>135</v>
      </c>
      <c r="W1" s="11"/>
      <c r="X1" s="11" t="s">
        <v>5</v>
      </c>
      <c r="Y1" s="13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3"/>
      <c r="AA2" s="3"/>
      <c r="AB2" s="3"/>
      <c r="AC2" s="3"/>
      <c r="AD2" s="3"/>
    </row>
    <row r="3" spans="1:37" ht="15.75" customHeight="1">
      <c r="A3" s="34"/>
      <c r="B3" s="9" t="s">
        <v>179</v>
      </c>
      <c r="C3" s="15">
        <v>0.1</v>
      </c>
      <c r="D3" s="15"/>
      <c r="E3" s="15"/>
      <c r="F3" s="15"/>
      <c r="G3" s="15"/>
      <c r="H3" s="9"/>
      <c r="I3" s="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3"/>
      <c r="AA3" s="3"/>
      <c r="AB3" s="3"/>
      <c r="AC3" s="3"/>
      <c r="AD3" s="3"/>
    </row>
    <row r="4" spans="1:37" ht="15.75" customHeight="1">
      <c r="A4" s="37" t="s">
        <v>16</v>
      </c>
      <c r="B4" s="9" t="s">
        <v>57</v>
      </c>
      <c r="C4" s="15"/>
      <c r="D4" s="15"/>
      <c r="E4" s="15"/>
      <c r="F4" s="15"/>
      <c r="G4" s="15">
        <v>0.5</v>
      </c>
      <c r="H4" s="9"/>
      <c r="I4" s="9"/>
      <c r="J4" s="15"/>
      <c r="K4" s="15"/>
      <c r="L4" s="15"/>
      <c r="M4" s="15"/>
      <c r="N4" s="15"/>
      <c r="O4" s="15"/>
      <c r="P4" s="15"/>
      <c r="Q4" s="15"/>
      <c r="R4" s="15">
        <v>0.05</v>
      </c>
      <c r="S4" s="15"/>
      <c r="T4" s="15"/>
      <c r="U4" s="15"/>
      <c r="V4" s="15"/>
      <c r="W4" s="15"/>
      <c r="X4" s="15"/>
      <c r="Y4" s="9"/>
      <c r="Z4" s="3"/>
      <c r="AA4" s="3"/>
      <c r="AB4" s="3"/>
      <c r="AC4" s="3"/>
      <c r="AD4" s="3"/>
    </row>
    <row r="5" spans="1:37" ht="15.75" customHeight="1">
      <c r="A5" s="35"/>
      <c r="B5" s="9" t="s">
        <v>18</v>
      </c>
      <c r="C5" s="15"/>
      <c r="D5" s="15"/>
      <c r="E5" s="15"/>
      <c r="F5" s="15">
        <v>0.03</v>
      </c>
      <c r="G5" s="15"/>
      <c r="H5" s="9"/>
      <c r="I5" s="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9"/>
      <c r="Z5" s="3"/>
      <c r="AA5" s="3"/>
      <c r="AB5" s="3"/>
      <c r="AC5" s="3"/>
      <c r="AD5" s="3"/>
    </row>
    <row r="6" spans="1:37" ht="15.75" customHeight="1">
      <c r="A6" s="35"/>
      <c r="B6" s="9" t="s">
        <v>10</v>
      </c>
      <c r="C6" s="15"/>
      <c r="D6" s="15"/>
      <c r="E6" s="15"/>
      <c r="F6" s="15">
        <v>0.05</v>
      </c>
      <c r="G6" s="15">
        <v>0.5</v>
      </c>
      <c r="H6" s="24"/>
      <c r="I6" s="9"/>
      <c r="J6" s="15"/>
      <c r="K6" s="15"/>
      <c r="L6" s="15">
        <v>0.02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9"/>
      <c r="Z6" s="3"/>
      <c r="AA6" s="3"/>
      <c r="AB6" s="3"/>
      <c r="AC6" s="3"/>
      <c r="AD6" s="3"/>
    </row>
    <row r="7" spans="1:37" ht="15.75" customHeight="1" thickBot="1">
      <c r="A7" s="31"/>
      <c r="B7" s="9" t="s">
        <v>58</v>
      </c>
      <c r="C7" s="49"/>
      <c r="D7" s="49"/>
      <c r="E7" s="49">
        <v>0.25</v>
      </c>
      <c r="F7" s="49"/>
      <c r="G7" s="49"/>
      <c r="H7" s="50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9"/>
      <c r="Z7" s="3"/>
      <c r="AA7" s="3"/>
      <c r="AB7" s="3"/>
      <c r="AC7" s="3"/>
      <c r="AD7" s="3"/>
    </row>
    <row r="8" spans="1:37" ht="15.75" customHeight="1">
      <c r="A8" s="35"/>
      <c r="B8" s="21" t="s">
        <v>159</v>
      </c>
      <c r="C8" s="47"/>
      <c r="D8" s="47"/>
      <c r="E8" s="47"/>
      <c r="F8" s="47"/>
      <c r="G8" s="47"/>
      <c r="H8" s="48">
        <v>0.18</v>
      </c>
      <c r="I8" s="48"/>
      <c r="J8" s="47"/>
      <c r="K8" s="47"/>
      <c r="L8" s="47"/>
      <c r="M8" s="47">
        <v>0.04</v>
      </c>
      <c r="N8" s="47">
        <v>0.05</v>
      </c>
      <c r="O8" s="47">
        <v>0.05</v>
      </c>
      <c r="P8" s="47">
        <v>0.13</v>
      </c>
      <c r="Q8" s="47"/>
      <c r="R8" s="47"/>
      <c r="S8" s="47"/>
      <c r="T8" s="47"/>
      <c r="U8" s="47"/>
      <c r="V8" s="47"/>
      <c r="W8" s="47"/>
      <c r="X8" s="47"/>
      <c r="Y8" s="9"/>
      <c r="Z8" s="3"/>
      <c r="AA8" s="3"/>
      <c r="AB8" s="3"/>
      <c r="AC8" s="3"/>
      <c r="AD8" s="3"/>
    </row>
    <row r="9" spans="1:37" ht="15.75" customHeight="1">
      <c r="A9" s="35"/>
      <c r="B9" s="21" t="s">
        <v>2</v>
      </c>
      <c r="C9" s="15"/>
      <c r="D9" s="15"/>
      <c r="E9" s="15">
        <v>0.25</v>
      </c>
      <c r="F9" s="15"/>
      <c r="G9" s="15"/>
      <c r="H9" s="9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9"/>
      <c r="Z9" s="3"/>
      <c r="AA9" s="3"/>
      <c r="AB9" s="3"/>
      <c r="AC9" s="3"/>
      <c r="AD9" s="3"/>
    </row>
    <row r="10" spans="1:37" ht="15" customHeight="1">
      <c r="A10" s="37" t="s">
        <v>19</v>
      </c>
      <c r="B10" s="22" t="s">
        <v>184</v>
      </c>
      <c r="C10" s="15"/>
      <c r="D10" s="15"/>
      <c r="E10" s="15"/>
      <c r="F10" s="15"/>
      <c r="G10" s="15"/>
      <c r="H10" s="9"/>
      <c r="I10" s="9">
        <v>2</v>
      </c>
      <c r="J10" s="15">
        <v>0.05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9"/>
      <c r="Z10" s="3"/>
      <c r="AA10" s="3"/>
      <c r="AB10" s="3"/>
      <c r="AC10" s="3"/>
      <c r="AD10" s="3"/>
    </row>
    <row r="11" spans="1:37" ht="17.25" customHeight="1">
      <c r="A11" s="35"/>
      <c r="B11" s="9"/>
      <c r="C11" s="15"/>
      <c r="D11" s="15"/>
      <c r="E11" s="15"/>
      <c r="F11" s="15"/>
      <c r="G11" s="15"/>
      <c r="H11" s="9"/>
      <c r="I11" s="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9"/>
      <c r="Z11" s="3"/>
      <c r="AA11" s="3"/>
      <c r="AB11" s="3"/>
      <c r="AC11" s="3"/>
      <c r="AD11" s="3"/>
    </row>
    <row r="12" spans="1:37" ht="15" customHeight="1">
      <c r="A12" s="35"/>
      <c r="B12" s="21"/>
      <c r="C12" s="15"/>
      <c r="D12" s="15"/>
      <c r="E12" s="15"/>
      <c r="F12" s="15"/>
      <c r="G12" s="15"/>
      <c r="H12" s="24"/>
      <c r="I12" s="9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"/>
      <c r="Z12" s="3"/>
      <c r="AA12" s="3"/>
      <c r="AB12" s="3"/>
      <c r="AC12" s="3"/>
      <c r="AD12" s="3"/>
    </row>
    <row r="13" spans="1:37" ht="15.75" customHeight="1">
      <c r="A13" s="35"/>
      <c r="B13" s="9" t="s">
        <v>39</v>
      </c>
      <c r="C13" s="15"/>
      <c r="D13" s="15"/>
      <c r="E13" s="15"/>
      <c r="F13" s="15">
        <v>0.03</v>
      </c>
      <c r="G13" s="15"/>
      <c r="H13" s="9"/>
      <c r="I13" s="9"/>
      <c r="J13" s="15"/>
      <c r="K13" s="15"/>
      <c r="L13" s="15"/>
      <c r="M13" s="15"/>
      <c r="N13" s="15"/>
      <c r="O13" s="15"/>
      <c r="P13" s="15"/>
      <c r="Q13" s="15"/>
      <c r="R13" s="15"/>
      <c r="S13" s="15">
        <v>0.1</v>
      </c>
      <c r="T13" s="15"/>
      <c r="U13" s="15"/>
      <c r="V13" s="15"/>
      <c r="W13" s="15"/>
      <c r="X13" s="15"/>
      <c r="Y13" s="9"/>
      <c r="Z13" s="3"/>
      <c r="AA13" s="3"/>
      <c r="AB13" s="3"/>
      <c r="AC13" s="3"/>
      <c r="AD13" s="3"/>
    </row>
    <row r="14" spans="1:37" ht="16.5" customHeight="1">
      <c r="A14" s="31"/>
      <c r="B14" s="21"/>
      <c r="C14" s="15"/>
      <c r="D14" s="15"/>
      <c r="E14" s="15"/>
      <c r="F14" s="15"/>
      <c r="G14" s="15"/>
      <c r="H14" s="24"/>
      <c r="I14" s="9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9"/>
      <c r="Z14" s="3"/>
      <c r="AA14" s="3"/>
      <c r="AB14" s="3"/>
      <c r="AC14" s="3"/>
      <c r="AD14" s="3"/>
    </row>
    <row r="15" spans="1:37" ht="16.5" customHeight="1" thickBot="1">
      <c r="A15" s="40"/>
      <c r="B15" s="21"/>
      <c r="C15" s="49"/>
      <c r="D15" s="49"/>
      <c r="E15" s="49"/>
      <c r="F15" s="49"/>
      <c r="G15" s="49"/>
      <c r="H15" s="50"/>
      <c r="I15" s="5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9"/>
      <c r="Z15" s="3"/>
      <c r="AA15" s="3"/>
      <c r="AC15" s="3"/>
      <c r="AD15" s="3"/>
    </row>
    <row r="16" spans="1:37" ht="18" customHeight="1">
      <c r="A16" s="40" t="s">
        <v>20</v>
      </c>
      <c r="B16" s="9" t="s">
        <v>40</v>
      </c>
      <c r="C16" s="47"/>
      <c r="D16" s="47"/>
      <c r="E16" s="47"/>
      <c r="F16" s="47"/>
      <c r="G16" s="47"/>
      <c r="H16" s="48"/>
      <c r="I16" s="48"/>
      <c r="J16" s="47"/>
      <c r="K16" s="47"/>
      <c r="L16" s="47"/>
      <c r="M16" s="47"/>
      <c r="N16" s="47"/>
      <c r="O16" s="47"/>
      <c r="P16" s="47"/>
      <c r="Q16" s="47">
        <v>0.17</v>
      </c>
      <c r="R16" s="47"/>
      <c r="S16" s="47"/>
      <c r="T16" s="47"/>
      <c r="U16" s="47"/>
      <c r="V16" s="47"/>
      <c r="W16" s="47"/>
      <c r="X16" s="47"/>
      <c r="Y16" s="9"/>
      <c r="Z16" s="3"/>
      <c r="AA16" s="3"/>
      <c r="AB16" s="3"/>
      <c r="AC16" s="3"/>
      <c r="AD16" s="3"/>
    </row>
    <row r="17" spans="1:30" ht="16.5" customHeight="1">
      <c r="A17" s="32"/>
      <c r="B17" s="9" t="s">
        <v>59</v>
      </c>
      <c r="C17" s="15"/>
      <c r="D17" s="15"/>
      <c r="E17" s="15"/>
      <c r="F17" s="15">
        <v>0.03</v>
      </c>
      <c r="G17" s="15"/>
      <c r="H17" s="9"/>
      <c r="I17" s="9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>
        <v>0.01</v>
      </c>
      <c r="Y17" s="9"/>
      <c r="Z17" s="3"/>
      <c r="AA17" s="3"/>
      <c r="AB17" s="3"/>
      <c r="AC17" s="3"/>
      <c r="AD17" s="3"/>
    </row>
    <row r="18" spans="1:30" ht="21" customHeight="1">
      <c r="A18" s="32"/>
      <c r="B18" s="9" t="s">
        <v>34</v>
      </c>
      <c r="C18" s="9"/>
      <c r="D18" s="9"/>
      <c r="E18" s="9"/>
      <c r="F18" s="9"/>
      <c r="G18" s="9"/>
      <c r="H18" s="9"/>
      <c r="I18" s="9"/>
      <c r="J18" s="15"/>
      <c r="K18" s="15">
        <v>0.33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9"/>
      <c r="Z18" s="3"/>
      <c r="AA18" s="3"/>
      <c r="AB18" s="3"/>
      <c r="AC18" s="3"/>
      <c r="AD18" s="3"/>
    </row>
    <row r="19" spans="1:30" ht="18.75">
      <c r="A19" s="33" t="s">
        <v>21</v>
      </c>
      <c r="B19" s="33"/>
      <c r="C19" s="15">
        <f t="shared" ref="C19:U19" si="0">C21/C20</f>
        <v>0.05</v>
      </c>
      <c r="D19" s="15">
        <f>D21/D20</f>
        <v>0</v>
      </c>
      <c r="E19" s="15">
        <f t="shared" si="0"/>
        <v>0.25</v>
      </c>
      <c r="F19" s="15">
        <f t="shared" si="0"/>
        <v>7.0000000000000007E-2</v>
      </c>
      <c r="G19" s="15">
        <f t="shared" si="0"/>
        <v>0.5</v>
      </c>
      <c r="H19" s="15">
        <f t="shared" si="0"/>
        <v>0.09</v>
      </c>
      <c r="I19" s="15">
        <f t="shared" si="0"/>
        <v>1</v>
      </c>
      <c r="J19" s="15">
        <f t="shared" si="0"/>
        <v>2.5000000000000001E-2</v>
      </c>
      <c r="K19" s="15">
        <f t="shared" si="0"/>
        <v>0.16500000000000001</v>
      </c>
      <c r="L19" s="15">
        <f t="shared" si="0"/>
        <v>0.01</v>
      </c>
      <c r="M19" s="15">
        <f t="shared" si="0"/>
        <v>0.02</v>
      </c>
      <c r="N19" s="15">
        <f>N21/N20</f>
        <v>0.01</v>
      </c>
      <c r="O19" s="15">
        <f t="shared" si="0"/>
        <v>2.5000000000000001E-2</v>
      </c>
      <c r="P19" s="15">
        <f t="shared" si="0"/>
        <v>6.5000000000000002E-2</v>
      </c>
      <c r="Q19" s="15">
        <f t="shared" si="0"/>
        <v>8.5000000000000006E-2</v>
      </c>
      <c r="R19" s="15">
        <f t="shared" si="0"/>
        <v>2.5000000000000001E-2</v>
      </c>
      <c r="S19" s="15">
        <f>S21/S20</f>
        <v>0.05</v>
      </c>
      <c r="T19" s="15">
        <f t="shared" si="0"/>
        <v>0</v>
      </c>
      <c r="U19" s="15">
        <f t="shared" si="0"/>
        <v>0</v>
      </c>
      <c r="V19" s="15">
        <f>V21/V20</f>
        <v>0</v>
      </c>
      <c r="W19" s="15">
        <f>W21/W20</f>
        <v>0</v>
      </c>
      <c r="X19" s="15">
        <f>X21/X20</f>
        <v>5.0000000000000001E-3</v>
      </c>
      <c r="Y19" s="9"/>
      <c r="Z19" s="3"/>
      <c r="AA19" s="3"/>
      <c r="AB19" s="3"/>
      <c r="AC19" s="3"/>
      <c r="AD19" s="3"/>
    </row>
    <row r="20" spans="1:30" ht="15.75">
      <c r="A20" s="30" t="s">
        <v>22</v>
      </c>
      <c r="B20" s="30"/>
      <c r="C20" s="17">
        <v>2</v>
      </c>
      <c r="D20" s="17">
        <v>10</v>
      </c>
      <c r="E20" s="17">
        <v>2</v>
      </c>
      <c r="F20" s="17">
        <v>2</v>
      </c>
      <c r="G20" s="17">
        <v>2</v>
      </c>
      <c r="H20" s="17">
        <v>2</v>
      </c>
      <c r="I20" s="17">
        <v>2</v>
      </c>
      <c r="J20" s="17">
        <v>2</v>
      </c>
      <c r="K20" s="17">
        <v>2</v>
      </c>
      <c r="L20" s="17">
        <v>2</v>
      </c>
      <c r="M20" s="17">
        <v>2</v>
      </c>
      <c r="N20" s="17">
        <v>5</v>
      </c>
      <c r="O20" s="17">
        <v>2</v>
      </c>
      <c r="P20" s="17">
        <v>2</v>
      </c>
      <c r="Q20" s="17">
        <v>2</v>
      </c>
      <c r="R20" s="17">
        <v>2</v>
      </c>
      <c r="S20" s="17">
        <v>2</v>
      </c>
      <c r="T20" s="17">
        <v>2</v>
      </c>
      <c r="U20" s="17">
        <v>4</v>
      </c>
      <c r="V20" s="17">
        <v>12</v>
      </c>
      <c r="W20" s="17">
        <v>12</v>
      </c>
      <c r="X20" s="17">
        <v>2</v>
      </c>
      <c r="Y20" s="9"/>
      <c r="Z20" s="3"/>
      <c r="AA20" s="3"/>
      <c r="AB20" s="3"/>
      <c r="AC20" s="3"/>
      <c r="AD20" s="3"/>
    </row>
    <row r="21" spans="1:30" ht="16.5" customHeight="1">
      <c r="A21" s="36" t="s">
        <v>23</v>
      </c>
      <c r="B21" s="36"/>
      <c r="C21" s="15">
        <f>C3+C4+C5+C6+C7+C8+C9+C10+C11+C12+C13+C14+C15+C16+C17+C18</f>
        <v>0.1</v>
      </c>
      <c r="D21" s="15">
        <f>D3+D4+D5+D6+D7+D8+D9+D10+D11+D12+D13+D14+D15+D16+D17+D18</f>
        <v>0</v>
      </c>
      <c r="E21" s="15">
        <f t="shared" ref="E21:U21" si="1">E3+E4+E5+E6+E7+E8+E9+E10+E11+E12+E13+E14+E15+E16+E17+E18</f>
        <v>0.5</v>
      </c>
      <c r="F21" s="15">
        <f t="shared" si="1"/>
        <v>0.14000000000000001</v>
      </c>
      <c r="G21" s="15">
        <f t="shared" si="1"/>
        <v>1</v>
      </c>
      <c r="H21" s="15">
        <f t="shared" si="1"/>
        <v>0.18</v>
      </c>
      <c r="I21" s="15">
        <f t="shared" si="1"/>
        <v>2</v>
      </c>
      <c r="J21" s="15">
        <f t="shared" si="1"/>
        <v>0.05</v>
      </c>
      <c r="K21" s="15">
        <f t="shared" si="1"/>
        <v>0.33</v>
      </c>
      <c r="L21" s="15">
        <f t="shared" si="1"/>
        <v>0.02</v>
      </c>
      <c r="M21" s="15">
        <f t="shared" si="1"/>
        <v>0.04</v>
      </c>
      <c r="N21" s="15">
        <f>N3+N4+N5+N6+N7+N8+N9+N10+N11+N12+N13+N14+N15+N16+N17+N18</f>
        <v>0.05</v>
      </c>
      <c r="O21" s="15">
        <f t="shared" si="1"/>
        <v>0.05</v>
      </c>
      <c r="P21" s="15">
        <f t="shared" si="1"/>
        <v>0.13</v>
      </c>
      <c r="Q21" s="15">
        <f t="shared" si="1"/>
        <v>0.17</v>
      </c>
      <c r="R21" s="15">
        <f t="shared" si="1"/>
        <v>0.05</v>
      </c>
      <c r="S21" s="15">
        <f>S3+S4+S5+S6+S7+S8+S9+S10+S11+S12+S13+S14+S15+S16+S17+S18</f>
        <v>0.1</v>
      </c>
      <c r="T21" s="15">
        <f t="shared" si="1"/>
        <v>0</v>
      </c>
      <c r="U21" s="15">
        <f t="shared" si="1"/>
        <v>0</v>
      </c>
      <c r="V21" s="15">
        <f>V3+V4+V5+V6+V7+V8+V9+V10+V11+V12+V13+V14+V15+V16+V17+V18</f>
        <v>0</v>
      </c>
      <c r="W21" s="15">
        <f>W3+W4+W5+W6+W7+W8+W9+W10+W11+W12+W13+W14+W15+W16+W17+W18</f>
        <v>0</v>
      </c>
      <c r="X21" s="15">
        <f>X3+X4+X5+X6+X7+X8+X9+X10+X11+X12+X13+X14+X15+X16+X17+X18</f>
        <v>0.01</v>
      </c>
      <c r="Y21" s="9"/>
      <c r="Z21" s="3"/>
      <c r="AA21" s="3"/>
      <c r="AB21" s="3"/>
      <c r="AC21" s="3"/>
      <c r="AD21" s="3"/>
    </row>
    <row r="22" spans="1:30" ht="18.75">
      <c r="A22" s="30" t="s">
        <v>24</v>
      </c>
      <c r="B22" s="30"/>
      <c r="C22" s="15">
        <v>85</v>
      </c>
      <c r="D22" s="15"/>
      <c r="E22" s="46">
        <v>25</v>
      </c>
      <c r="F22" s="27">
        <v>55</v>
      </c>
      <c r="G22" s="46">
        <v>60</v>
      </c>
      <c r="H22" s="46">
        <v>348</v>
      </c>
      <c r="I22" s="46">
        <v>7.9</v>
      </c>
      <c r="J22" s="46">
        <v>198</v>
      </c>
      <c r="K22" s="46">
        <v>66</v>
      </c>
      <c r="L22" s="46">
        <v>575</v>
      </c>
      <c r="M22" s="46">
        <v>40</v>
      </c>
      <c r="N22" s="46">
        <v>150</v>
      </c>
      <c r="O22" s="46">
        <v>45</v>
      </c>
      <c r="P22" s="46">
        <v>47</v>
      </c>
      <c r="Q22" s="46">
        <v>105</v>
      </c>
      <c r="R22" s="46">
        <v>425</v>
      </c>
      <c r="S22" s="46">
        <v>150</v>
      </c>
      <c r="T22" s="15">
        <v>112</v>
      </c>
      <c r="U22" s="15"/>
      <c r="V22" s="15"/>
      <c r="W22" s="15">
        <v>105</v>
      </c>
      <c r="X22" s="15">
        <v>800</v>
      </c>
      <c r="Y22" s="9"/>
      <c r="Z22" s="3"/>
      <c r="AA22" s="3"/>
      <c r="AB22" s="3"/>
      <c r="AC22" s="3"/>
      <c r="AD22" s="3"/>
    </row>
    <row r="23" spans="1:30" ht="18.75">
      <c r="A23" s="30" t="s">
        <v>25</v>
      </c>
      <c r="B23" s="30"/>
      <c r="C23" s="16">
        <f t="shared" ref="C23:U23" si="2">PRODUCT(C21:C22)</f>
        <v>8.5</v>
      </c>
      <c r="D23" s="16">
        <f>PRODUCT(D21:D22)</f>
        <v>0</v>
      </c>
      <c r="E23" s="16">
        <f t="shared" si="2"/>
        <v>12.5</v>
      </c>
      <c r="F23" s="16">
        <f t="shared" si="2"/>
        <v>7.7000000000000011</v>
      </c>
      <c r="G23" s="16">
        <f t="shared" si="2"/>
        <v>60</v>
      </c>
      <c r="H23" s="16">
        <f t="shared" si="2"/>
        <v>62.64</v>
      </c>
      <c r="I23" s="16">
        <f t="shared" si="2"/>
        <v>15.8</v>
      </c>
      <c r="J23" s="16">
        <f t="shared" si="2"/>
        <v>9.9</v>
      </c>
      <c r="K23" s="16">
        <f t="shared" si="2"/>
        <v>21.78</v>
      </c>
      <c r="L23" s="16">
        <f t="shared" si="2"/>
        <v>11.5</v>
      </c>
      <c r="M23" s="16">
        <f t="shared" si="2"/>
        <v>1.6</v>
      </c>
      <c r="N23" s="16">
        <f>PRODUCT(N21:N22)</f>
        <v>7.5</v>
      </c>
      <c r="O23" s="16">
        <f t="shared" si="2"/>
        <v>2.25</v>
      </c>
      <c r="P23" s="16">
        <f t="shared" si="2"/>
        <v>6.11</v>
      </c>
      <c r="Q23" s="16">
        <f t="shared" si="2"/>
        <v>17.850000000000001</v>
      </c>
      <c r="R23" s="16">
        <f t="shared" si="2"/>
        <v>21.25</v>
      </c>
      <c r="S23" s="16">
        <f>PRODUCT(S21:S22)</f>
        <v>15</v>
      </c>
      <c r="T23" s="16">
        <f t="shared" si="2"/>
        <v>0</v>
      </c>
      <c r="U23" s="16">
        <f t="shared" si="2"/>
        <v>0</v>
      </c>
      <c r="V23" s="16">
        <f>PRODUCT(V21:V22)</f>
        <v>0</v>
      </c>
      <c r="W23" s="16">
        <f>PRODUCT(W21:W22)</f>
        <v>0</v>
      </c>
      <c r="X23" s="16">
        <f>PRODUCT(X21:X22)</f>
        <v>8</v>
      </c>
      <c r="Y23" s="23">
        <f>SUM(C23:X23)</f>
        <v>289.88</v>
      </c>
      <c r="Z23" s="3"/>
      <c r="AA23" s="28">
        <f ca="1">Y23+'17.01'!X23</f>
        <v>4715.8999999999996</v>
      </c>
      <c r="AB23" s="3"/>
      <c r="AC23" s="3"/>
      <c r="AD23" s="67"/>
    </row>
    <row r="24" spans="1:30">
      <c r="Q24" s="3"/>
      <c r="R24" s="3"/>
      <c r="S24" s="3"/>
      <c r="T24" s="3"/>
      <c r="U24" s="3"/>
      <c r="V24" s="3"/>
      <c r="W24" s="3"/>
      <c r="X24" s="28"/>
      <c r="Y24" s="3"/>
      <c r="Z24" s="3"/>
      <c r="AA24" s="3"/>
    </row>
    <row r="25" spans="1:30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5"/>
      <c r="W25" s="5"/>
    </row>
    <row r="26" spans="1:30" ht="15.75">
      <c r="A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30" ht="15.75">
      <c r="B27" s="4" t="s">
        <v>28</v>
      </c>
      <c r="C27" s="4" t="s">
        <v>29</v>
      </c>
      <c r="D27" s="4"/>
      <c r="E27" s="4"/>
      <c r="F27" s="4"/>
      <c r="G27" s="4"/>
      <c r="M27" s="4" t="s">
        <v>30</v>
      </c>
      <c r="P27" t="s">
        <v>31</v>
      </c>
      <c r="Q27" t="s">
        <v>72</v>
      </c>
    </row>
  </sheetData>
  <phoneticPr fontId="10" type="noConversion"/>
  <pageMargins left="0.11811023622047245" right="0.11811023622047245" top="0.15748031496062992" bottom="0.15748031496062992" header="0.31496062992125984" footer="0.31496062992125984"/>
  <pageSetup paperSize="9" scale="80" orientation="landscape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0"/>
  <dimension ref="A1:Y28"/>
  <sheetViews>
    <sheetView zoomScale="80" workbookViewId="0">
      <selection activeCell="Y10" sqref="Y10"/>
    </sheetView>
  </sheetViews>
  <sheetFormatPr defaultRowHeight="15"/>
  <cols>
    <col min="1" max="1" width="13.28515625" customWidth="1"/>
    <col min="2" max="2" width="22.140625" customWidth="1"/>
    <col min="3" max="3" width="7.7109375" customWidth="1"/>
    <col min="4" max="4" width="7.42578125" customWidth="1"/>
    <col min="5" max="5" width="8.5703125" customWidth="1"/>
    <col min="6" max="6" width="7.5703125" customWidth="1"/>
    <col min="7" max="7" width="8.42578125" customWidth="1"/>
    <col min="8" max="8" width="8.28515625" customWidth="1"/>
    <col min="9" max="9" width="7.85546875" hidden="1" customWidth="1"/>
    <col min="10" max="10" width="8.5703125" customWidth="1"/>
    <col min="11" max="11" width="7.42578125" customWidth="1"/>
    <col min="12" max="12" width="8.28515625" customWidth="1"/>
    <col min="13" max="13" width="7.28515625" customWidth="1"/>
    <col min="14" max="14" width="7.5703125" customWidth="1"/>
    <col min="15" max="15" width="7.42578125" customWidth="1"/>
    <col min="16" max="16" width="7.28515625" customWidth="1"/>
    <col min="17" max="18" width="7.5703125" customWidth="1"/>
    <col min="19" max="19" width="7.42578125" customWidth="1"/>
    <col min="20" max="20" width="6.5703125" customWidth="1"/>
    <col min="21" max="21" width="7.5703125" customWidth="1"/>
    <col min="22" max="22" width="6.42578125" hidden="1" customWidth="1"/>
    <col min="23" max="23" width="14.140625" customWidth="1"/>
    <col min="25" max="25" width="23.5703125" customWidth="1"/>
  </cols>
  <sheetData>
    <row r="1" spans="1:25" ht="105.75" customHeight="1">
      <c r="A1" s="20" t="s">
        <v>197</v>
      </c>
      <c r="B1" s="10" t="s">
        <v>0</v>
      </c>
      <c r="C1" s="11" t="s">
        <v>84</v>
      </c>
      <c r="D1" s="11" t="s">
        <v>2</v>
      </c>
      <c r="E1" s="11" t="s">
        <v>65</v>
      </c>
      <c r="F1" s="11" t="s">
        <v>3</v>
      </c>
      <c r="G1" s="11" t="s">
        <v>4</v>
      </c>
      <c r="H1" s="11" t="s">
        <v>66</v>
      </c>
      <c r="I1" s="11" t="s">
        <v>39</v>
      </c>
      <c r="J1" s="11" t="s">
        <v>135</v>
      </c>
      <c r="K1" s="12" t="s">
        <v>9</v>
      </c>
      <c r="L1" s="11" t="s">
        <v>10</v>
      </c>
      <c r="M1" s="11" t="s">
        <v>11</v>
      </c>
      <c r="N1" s="11" t="s">
        <v>87</v>
      </c>
      <c r="O1" s="11" t="s">
        <v>33</v>
      </c>
      <c r="P1" s="11" t="s">
        <v>12</v>
      </c>
      <c r="Q1" s="11" t="s">
        <v>13</v>
      </c>
      <c r="R1" s="11" t="s">
        <v>61</v>
      </c>
      <c r="S1" s="11" t="s">
        <v>56</v>
      </c>
      <c r="T1" s="11" t="s">
        <v>34</v>
      </c>
      <c r="U1" s="11" t="s">
        <v>141</v>
      </c>
      <c r="V1" s="11" t="s">
        <v>126</v>
      </c>
      <c r="W1" s="9"/>
      <c r="Y1" s="61"/>
    </row>
    <row r="2" spans="1:25" ht="18.75">
      <c r="A2" s="14"/>
      <c r="B2" s="14" t="s">
        <v>15</v>
      </c>
      <c r="C2" s="15"/>
      <c r="D2" s="15"/>
      <c r="E2" s="2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9"/>
    </row>
    <row r="3" spans="1:25" ht="15.75" customHeight="1">
      <c r="A3" s="34"/>
      <c r="B3" s="9" t="s">
        <v>190</v>
      </c>
      <c r="C3" s="15">
        <v>0.35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9"/>
    </row>
    <row r="4" spans="1:25" ht="15.75" customHeight="1">
      <c r="A4" s="37" t="s">
        <v>16</v>
      </c>
      <c r="B4" s="21" t="s">
        <v>127</v>
      </c>
      <c r="C4" s="15"/>
      <c r="D4" s="15"/>
      <c r="E4" s="15"/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>
        <v>0.1</v>
      </c>
      <c r="Q4" s="15"/>
      <c r="R4" s="15"/>
      <c r="S4" s="15"/>
      <c r="T4" s="15"/>
      <c r="U4" s="15"/>
      <c r="V4" s="15"/>
      <c r="W4" s="9"/>
    </row>
    <row r="5" spans="1:25" ht="15.75" customHeight="1">
      <c r="A5" s="35"/>
      <c r="B5" s="21" t="s">
        <v>18</v>
      </c>
      <c r="C5" s="15"/>
      <c r="D5" s="15"/>
      <c r="E5" s="15"/>
      <c r="F5" s="15">
        <v>0.1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9"/>
    </row>
    <row r="6" spans="1:25" ht="15.75" customHeight="1">
      <c r="A6" s="35"/>
      <c r="B6" s="9" t="s">
        <v>59</v>
      </c>
      <c r="C6" s="15"/>
      <c r="D6" s="15"/>
      <c r="E6" s="15"/>
      <c r="F6" s="15">
        <v>0.1</v>
      </c>
      <c r="G6" s="15"/>
      <c r="H6" s="18"/>
      <c r="I6" s="15"/>
      <c r="J6" s="15"/>
      <c r="K6" s="15"/>
      <c r="L6" s="15"/>
      <c r="M6" s="15"/>
      <c r="N6" s="15">
        <v>0.01</v>
      </c>
      <c r="O6" s="15"/>
      <c r="P6" s="11"/>
      <c r="Q6" s="15"/>
      <c r="R6" s="15"/>
      <c r="S6" s="15"/>
      <c r="T6" s="15"/>
      <c r="U6" s="15"/>
      <c r="V6" s="15"/>
      <c r="W6" s="9"/>
    </row>
    <row r="7" spans="1:25" ht="15.75" customHeight="1" thickBot="1">
      <c r="A7" s="31"/>
      <c r="B7" s="21" t="s">
        <v>58</v>
      </c>
      <c r="C7" s="49"/>
      <c r="D7" s="49">
        <v>1</v>
      </c>
      <c r="E7" s="5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9"/>
    </row>
    <row r="8" spans="1:25" ht="15.75" customHeight="1">
      <c r="A8" s="35"/>
      <c r="B8" s="21" t="s">
        <v>70</v>
      </c>
      <c r="C8" s="47"/>
      <c r="D8" s="47"/>
      <c r="E8" s="70"/>
      <c r="F8" s="47"/>
      <c r="G8" s="47"/>
      <c r="H8" s="47">
        <v>0.35</v>
      </c>
      <c r="I8" s="47"/>
      <c r="J8" s="47"/>
      <c r="K8" s="47">
        <v>0.1</v>
      </c>
      <c r="L8" s="47"/>
      <c r="M8" s="47">
        <v>1</v>
      </c>
      <c r="N8" s="47"/>
      <c r="O8" s="47">
        <v>0.13</v>
      </c>
      <c r="P8" s="47"/>
      <c r="Q8" s="47"/>
      <c r="R8" s="47"/>
      <c r="S8" s="47"/>
      <c r="T8" s="47"/>
      <c r="U8" s="47"/>
      <c r="V8" s="47"/>
      <c r="W8" s="9"/>
    </row>
    <row r="9" spans="1:25" ht="15.75" customHeight="1">
      <c r="A9" s="35"/>
      <c r="B9" s="21" t="s">
        <v>2</v>
      </c>
      <c r="C9" s="15"/>
      <c r="D9" s="15">
        <v>1</v>
      </c>
      <c r="E9" s="1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9"/>
    </row>
    <row r="10" spans="1:25" ht="15" customHeight="1">
      <c r="A10" s="37" t="s">
        <v>19</v>
      </c>
      <c r="B10" s="22" t="s">
        <v>177</v>
      </c>
      <c r="C10" s="15"/>
      <c r="D10" s="15"/>
      <c r="E10" s="15">
        <v>0.35</v>
      </c>
      <c r="F10" s="15"/>
      <c r="G10" s="15">
        <v>0.3</v>
      </c>
      <c r="H10" s="15"/>
      <c r="I10" s="15"/>
      <c r="J10" s="15"/>
      <c r="K10" s="15">
        <v>0.15</v>
      </c>
      <c r="L10" s="15"/>
      <c r="M10" s="15">
        <v>1.5</v>
      </c>
      <c r="N10" s="15"/>
      <c r="O10" s="15"/>
      <c r="P10" s="15">
        <v>0.05</v>
      </c>
      <c r="Q10" s="15">
        <v>0.15</v>
      </c>
      <c r="R10" s="15"/>
      <c r="S10" s="15"/>
      <c r="T10" s="15"/>
      <c r="U10" s="15"/>
      <c r="V10" s="15"/>
      <c r="W10" s="9"/>
    </row>
    <row r="11" spans="1:25" ht="17.25" customHeight="1">
      <c r="A11" s="35"/>
      <c r="B11" s="9"/>
      <c r="C11" s="15"/>
      <c r="D11" s="15"/>
      <c r="E11" s="15"/>
      <c r="F11" s="15"/>
      <c r="G11" s="15"/>
      <c r="H11" s="18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9"/>
    </row>
    <row r="12" spans="1:25" ht="16.5" customHeight="1">
      <c r="A12" s="35"/>
      <c r="B12" s="21" t="s">
        <v>76</v>
      </c>
      <c r="C12" s="15"/>
      <c r="D12" s="15"/>
      <c r="E12" s="15"/>
      <c r="F12" s="15">
        <v>0.11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v>0.67</v>
      </c>
      <c r="U12" s="15"/>
      <c r="V12" s="15"/>
      <c r="W12" s="9"/>
    </row>
    <row r="13" spans="1:25" ht="15.75" customHeight="1">
      <c r="A13" s="35"/>
      <c r="B13" s="9"/>
      <c r="C13" s="15"/>
      <c r="D13" s="15"/>
      <c r="E13" s="15"/>
      <c r="F13" s="15"/>
      <c r="G13" s="15"/>
      <c r="H13" s="1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9"/>
    </row>
    <row r="14" spans="1:25" ht="18.75" hidden="1" customHeight="1">
      <c r="A14" s="31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9"/>
    </row>
    <row r="15" spans="1:25" ht="21" customHeight="1" thickBot="1">
      <c r="A15" s="40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"/>
    </row>
    <row r="16" spans="1:25" ht="17.25" customHeight="1">
      <c r="A16" s="40" t="s">
        <v>20</v>
      </c>
      <c r="B16" s="9" t="s">
        <v>145</v>
      </c>
      <c r="C16" s="47"/>
      <c r="D16" s="47"/>
      <c r="E16" s="47"/>
      <c r="F16" s="47"/>
      <c r="G16" s="47"/>
      <c r="H16" s="47"/>
      <c r="I16" s="47"/>
      <c r="J16" s="47">
        <v>0.4</v>
      </c>
      <c r="K16" s="47"/>
      <c r="L16" s="47"/>
      <c r="M16" s="47"/>
      <c r="N16" s="47"/>
      <c r="O16" s="47"/>
      <c r="P16" s="47"/>
      <c r="Q16" s="47"/>
      <c r="R16" s="47">
        <v>0.1</v>
      </c>
      <c r="S16" s="47">
        <v>2</v>
      </c>
      <c r="T16" s="47"/>
      <c r="U16" s="47"/>
      <c r="V16" s="47"/>
      <c r="W16" s="9"/>
    </row>
    <row r="17" spans="1:25" ht="23.25" customHeight="1">
      <c r="A17" s="32"/>
      <c r="B17" s="9" t="s">
        <v>10</v>
      </c>
      <c r="C17" s="15"/>
      <c r="D17" s="15"/>
      <c r="E17" s="15"/>
      <c r="F17" s="15">
        <v>0.1</v>
      </c>
      <c r="G17" s="15">
        <v>0.7</v>
      </c>
      <c r="H17" s="18"/>
      <c r="I17" s="15"/>
      <c r="J17" s="15"/>
      <c r="K17" s="15"/>
      <c r="L17" s="15">
        <v>0.03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9"/>
    </row>
    <row r="18" spans="1:25" ht="19.5" customHeight="1">
      <c r="A18" s="32"/>
      <c r="B18" s="9" t="s">
        <v>141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0.71</v>
      </c>
      <c r="V18" s="15"/>
      <c r="W18" s="9"/>
    </row>
    <row r="19" spans="1:25" ht="18.75">
      <c r="A19" s="33" t="s">
        <v>21</v>
      </c>
      <c r="B19" s="33"/>
      <c r="C19" s="15">
        <f t="shared" ref="C19:V19" si="0">C21/C20</f>
        <v>5.8333333333333327E-2</v>
      </c>
      <c r="D19" s="15">
        <f t="shared" si="0"/>
        <v>0.33333333333333331</v>
      </c>
      <c r="E19" s="15">
        <f t="shared" si="0"/>
        <v>5.8333333333333327E-2</v>
      </c>
      <c r="F19" s="15">
        <f t="shared" si="0"/>
        <v>6.8333333333333343E-2</v>
      </c>
      <c r="G19" s="15">
        <f t="shared" si="0"/>
        <v>0.33333333333333331</v>
      </c>
      <c r="H19" s="15">
        <f t="shared" si="0"/>
        <v>5.8333333333333327E-2</v>
      </c>
      <c r="I19" s="15">
        <f t="shared" si="0"/>
        <v>0</v>
      </c>
      <c r="J19" s="15">
        <f t="shared" si="0"/>
        <v>6.6666666666666666E-2</v>
      </c>
      <c r="K19" s="15">
        <f t="shared" si="0"/>
        <v>4.1666666666666664E-2</v>
      </c>
      <c r="L19" s="15">
        <f t="shared" si="0"/>
        <v>5.0000000000000001E-3</v>
      </c>
      <c r="M19" s="15">
        <f t="shared" si="0"/>
        <v>0.41666666666666669</v>
      </c>
      <c r="N19" s="15">
        <f t="shared" si="0"/>
        <v>1.6666666666666668E-3</v>
      </c>
      <c r="O19" s="15">
        <f t="shared" si="0"/>
        <v>2.1666666666666667E-2</v>
      </c>
      <c r="P19" s="15">
        <f t="shared" si="0"/>
        <v>2.5000000000000005E-2</v>
      </c>
      <c r="Q19" s="15">
        <f t="shared" si="0"/>
        <v>2.4999999999999998E-2</v>
      </c>
      <c r="R19" s="15">
        <f t="shared" si="0"/>
        <v>1.6666666666666666E-2</v>
      </c>
      <c r="S19" s="15">
        <f>S21/S20</f>
        <v>0.33333333333333331</v>
      </c>
      <c r="T19" s="15">
        <f>T21/T20</f>
        <v>0.11166666666666668</v>
      </c>
      <c r="U19" s="15">
        <f>U21/U20</f>
        <v>0.11833333333333333</v>
      </c>
      <c r="V19" s="15">
        <f t="shared" si="0"/>
        <v>0</v>
      </c>
      <c r="W19" s="9"/>
    </row>
    <row r="20" spans="1:25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13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6</v>
      </c>
      <c r="V20" s="17">
        <v>6</v>
      </c>
      <c r="W20" s="9"/>
    </row>
    <row r="21" spans="1:25" ht="16.5" customHeight="1">
      <c r="A21" s="214" t="s">
        <v>23</v>
      </c>
      <c r="B21" s="215"/>
      <c r="C21" s="15">
        <f>C3+C4+C5+C6+C7+C8+C9+C10+C11+C12+C13+C14+C15+C16+C17+C18</f>
        <v>0.35</v>
      </c>
      <c r="D21" s="15">
        <f t="shared" ref="D21:V21" si="1">D3+D4+D5+D6+D7+D8+D9+D10+D11+D12+D13+D14+D15+D16+D17+D18</f>
        <v>2</v>
      </c>
      <c r="E21" s="15">
        <f t="shared" si="1"/>
        <v>0.35</v>
      </c>
      <c r="F21" s="15">
        <f t="shared" si="1"/>
        <v>0.41000000000000003</v>
      </c>
      <c r="G21" s="15">
        <f t="shared" si="1"/>
        <v>2</v>
      </c>
      <c r="H21" s="15">
        <f t="shared" si="1"/>
        <v>0.35</v>
      </c>
      <c r="I21" s="15">
        <f t="shared" si="1"/>
        <v>0</v>
      </c>
      <c r="J21" s="15">
        <f t="shared" si="1"/>
        <v>0.4</v>
      </c>
      <c r="K21" s="15">
        <f t="shared" si="1"/>
        <v>0.25</v>
      </c>
      <c r="L21" s="15">
        <f t="shared" si="1"/>
        <v>0.03</v>
      </c>
      <c r="M21" s="15">
        <f t="shared" si="1"/>
        <v>2.5</v>
      </c>
      <c r="N21" s="15">
        <f t="shared" si="1"/>
        <v>0.01</v>
      </c>
      <c r="O21" s="15">
        <f t="shared" si="1"/>
        <v>0.13</v>
      </c>
      <c r="P21" s="15">
        <f t="shared" si="1"/>
        <v>0.15000000000000002</v>
      </c>
      <c r="Q21" s="15">
        <f t="shared" si="1"/>
        <v>0.15</v>
      </c>
      <c r="R21" s="15">
        <f t="shared" si="1"/>
        <v>0.1</v>
      </c>
      <c r="S21" s="15">
        <f>S3+S4+S5+S6+S7+S8+S9+S10+S11+S12+S13+S14+S15+S16+S17+S18</f>
        <v>2</v>
      </c>
      <c r="T21" s="15">
        <f>T3+T4+T5+T6+T7+T8+T9+T10+T11+T12+T13+T14+T15+T16+T17+T18</f>
        <v>0.67</v>
      </c>
      <c r="U21" s="15">
        <f>U3+U4+U5+U6+U7+U8+U9+U10+U11+U12+U13+U14+U15+U16+U17+U18</f>
        <v>0.71</v>
      </c>
      <c r="V21" s="15">
        <f t="shared" si="1"/>
        <v>0</v>
      </c>
      <c r="W21" s="9"/>
    </row>
    <row r="22" spans="1:25" ht="18.75">
      <c r="A22" s="30" t="s">
        <v>24</v>
      </c>
      <c r="B22" s="30"/>
      <c r="C22" s="15">
        <v>39</v>
      </c>
      <c r="D22" s="46">
        <v>25</v>
      </c>
      <c r="E22" s="15">
        <v>437</v>
      </c>
      <c r="F22" s="27">
        <v>53</v>
      </c>
      <c r="G22" s="27">
        <v>60</v>
      </c>
      <c r="H22" s="27">
        <v>169</v>
      </c>
      <c r="I22" s="27"/>
      <c r="J22" s="27">
        <v>230</v>
      </c>
      <c r="K22" s="27">
        <v>40</v>
      </c>
      <c r="L22" s="27">
        <v>575</v>
      </c>
      <c r="M22" s="27">
        <v>32</v>
      </c>
      <c r="N22" s="27">
        <v>800</v>
      </c>
      <c r="O22" s="64">
        <v>45</v>
      </c>
      <c r="P22" s="15">
        <v>425</v>
      </c>
      <c r="Q22" s="27">
        <v>112</v>
      </c>
      <c r="R22" s="27">
        <v>38</v>
      </c>
      <c r="S22" s="27">
        <v>7.2</v>
      </c>
      <c r="T22" s="27">
        <v>62</v>
      </c>
      <c r="U22" s="27">
        <v>103</v>
      </c>
      <c r="V22" s="27"/>
      <c r="W22" s="9"/>
    </row>
    <row r="23" spans="1:25" ht="18.75">
      <c r="A23" s="30" t="s">
        <v>25</v>
      </c>
      <c r="B23" s="30"/>
      <c r="C23" s="16">
        <f t="shared" ref="C23:V23" si="2">PRODUCT(C21:C22)</f>
        <v>13.649999999999999</v>
      </c>
      <c r="D23" s="16">
        <f t="shared" si="2"/>
        <v>50</v>
      </c>
      <c r="E23" s="16">
        <f t="shared" si="2"/>
        <v>152.94999999999999</v>
      </c>
      <c r="F23" s="16">
        <f t="shared" si="2"/>
        <v>21.73</v>
      </c>
      <c r="G23" s="16">
        <f t="shared" si="2"/>
        <v>120</v>
      </c>
      <c r="H23" s="16">
        <f t="shared" si="2"/>
        <v>59.15</v>
      </c>
      <c r="I23" s="16">
        <f t="shared" si="2"/>
        <v>0</v>
      </c>
      <c r="J23" s="16">
        <f t="shared" si="2"/>
        <v>92</v>
      </c>
      <c r="K23" s="16">
        <f t="shared" si="2"/>
        <v>10</v>
      </c>
      <c r="L23" s="16">
        <f t="shared" si="2"/>
        <v>17.25</v>
      </c>
      <c r="M23" s="16">
        <f t="shared" si="2"/>
        <v>80</v>
      </c>
      <c r="N23" s="62">
        <f t="shared" si="2"/>
        <v>8</v>
      </c>
      <c r="O23" s="16">
        <f t="shared" si="2"/>
        <v>5.8500000000000005</v>
      </c>
      <c r="P23" s="63">
        <f t="shared" si="2"/>
        <v>63.750000000000007</v>
      </c>
      <c r="Q23" s="16">
        <f t="shared" si="2"/>
        <v>16.8</v>
      </c>
      <c r="R23" s="138">
        <f t="shared" si="2"/>
        <v>3.8000000000000003</v>
      </c>
      <c r="S23" s="16">
        <f>PRODUCT(S21:S22)</f>
        <v>14.4</v>
      </c>
      <c r="T23" s="16">
        <f>PRODUCT(T21:T22)</f>
        <v>41.54</v>
      </c>
      <c r="U23" s="16">
        <f t="shared" si="2"/>
        <v>73.13</v>
      </c>
      <c r="V23" s="16">
        <f t="shared" si="2"/>
        <v>0</v>
      </c>
      <c r="W23" s="155">
        <f>SUM(C23:V23)</f>
        <v>843.99999999999989</v>
      </c>
      <c r="Y23" s="29">
        <f ca="1">W23+'19.11'!AA23</f>
        <v>3158.97</v>
      </c>
    </row>
    <row r="24" spans="1:25" ht="18.75">
      <c r="O24" s="59"/>
      <c r="Q24" s="3"/>
      <c r="R24" s="3"/>
      <c r="S24" s="3"/>
      <c r="T24" s="3"/>
      <c r="U24" s="3"/>
      <c r="V24" s="3"/>
      <c r="W24" s="29"/>
    </row>
    <row r="25" spans="1:25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29"/>
    </row>
    <row r="26" spans="1:25" ht="15.75">
      <c r="A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69"/>
    </row>
    <row r="27" spans="1:25" ht="15.75">
      <c r="B27" s="4" t="s">
        <v>28</v>
      </c>
      <c r="C27" s="4" t="s">
        <v>29</v>
      </c>
      <c r="D27" s="4"/>
      <c r="E27" s="4"/>
      <c r="F27" s="4"/>
      <c r="G27" s="4"/>
      <c r="H27" s="4"/>
      <c r="L27" s="217" t="s">
        <v>30</v>
      </c>
      <c r="M27" s="217"/>
      <c r="N27" s="217"/>
      <c r="O27" s="217"/>
      <c r="P27" t="s">
        <v>31</v>
      </c>
      <c r="Q27" t="s">
        <v>73</v>
      </c>
    </row>
    <row r="28" spans="1:25" ht="18.75">
      <c r="O28" s="53"/>
    </row>
  </sheetData>
  <mergeCells count="2">
    <mergeCell ref="A21:B21"/>
    <mergeCell ref="L27:O27"/>
  </mergeCells>
  <phoneticPr fontId="10" type="noConversion"/>
  <pageMargins left="0.11811023622047245" right="0.11811023622047245" top="0.15748031496062992" bottom="0.35433070866141736" header="0.31496062992125984" footer="0.31496062992125984"/>
  <pageSetup paperSize="9" scale="75" orientation="landscape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J27"/>
  <sheetViews>
    <sheetView zoomScale="82" zoomScaleNormal="82" workbookViewId="0">
      <selection activeCell="Y14" sqref="Y14"/>
    </sheetView>
  </sheetViews>
  <sheetFormatPr defaultRowHeight="15"/>
  <cols>
    <col min="1" max="1" width="13.140625" customWidth="1"/>
    <col min="2" max="2" width="20.7109375" customWidth="1"/>
    <col min="3" max="3" width="7.42578125" customWidth="1"/>
    <col min="4" max="4" width="8.28515625" customWidth="1"/>
    <col min="5" max="5" width="7.28515625" customWidth="1"/>
    <col min="6" max="6" width="7" customWidth="1"/>
    <col min="7" max="7" width="8" customWidth="1"/>
    <col min="8" max="8" width="9.7109375" hidden="1" customWidth="1"/>
    <col min="9" max="9" width="8" customWidth="1"/>
    <col min="10" max="10" width="7.7109375" customWidth="1"/>
    <col min="11" max="11" width="7.85546875" customWidth="1"/>
    <col min="12" max="12" width="7.140625" customWidth="1"/>
    <col min="13" max="13" width="6.85546875" customWidth="1"/>
    <col min="14" max="14" width="7" customWidth="1"/>
    <col min="15" max="15" width="7.140625" customWidth="1"/>
    <col min="16" max="16" width="7.28515625" customWidth="1"/>
    <col min="17" max="17" width="8.140625" customWidth="1"/>
    <col min="18" max="18" width="7.7109375" customWidth="1"/>
    <col min="19" max="19" width="7" customWidth="1"/>
    <col min="20" max="20" width="6.85546875" customWidth="1"/>
    <col min="21" max="21" width="7" customWidth="1"/>
    <col min="22" max="22" width="7.5703125" customWidth="1"/>
    <col min="23" max="23" width="10.28515625" hidden="1" customWidth="1"/>
    <col min="24" max="24" width="13.85546875" customWidth="1"/>
    <col min="25" max="25" width="16.5703125" customWidth="1"/>
    <col min="26" max="32" width="5.7109375" customWidth="1"/>
  </cols>
  <sheetData>
    <row r="1" spans="1:36" ht="124.5" customHeight="1">
      <c r="A1" s="20" t="s">
        <v>199</v>
      </c>
      <c r="B1" s="10" t="s">
        <v>148</v>
      </c>
      <c r="C1" s="11" t="s">
        <v>6</v>
      </c>
      <c r="D1" s="11" t="s">
        <v>139</v>
      </c>
      <c r="E1" s="11" t="s">
        <v>2</v>
      </c>
      <c r="F1" s="11" t="s">
        <v>3</v>
      </c>
      <c r="G1" s="11" t="s">
        <v>4</v>
      </c>
      <c r="H1" s="11"/>
      <c r="I1" s="11" t="s">
        <v>7</v>
      </c>
      <c r="J1" s="11" t="s">
        <v>8</v>
      </c>
      <c r="K1" s="11" t="s">
        <v>32</v>
      </c>
      <c r="L1" s="11" t="s">
        <v>75</v>
      </c>
      <c r="M1" s="11" t="s">
        <v>39</v>
      </c>
      <c r="N1" s="11" t="s">
        <v>10</v>
      </c>
      <c r="O1" s="12" t="s">
        <v>9</v>
      </c>
      <c r="P1" s="11" t="s">
        <v>33</v>
      </c>
      <c r="Q1" s="11" t="s">
        <v>11</v>
      </c>
      <c r="R1" s="11" t="s">
        <v>86</v>
      </c>
      <c r="S1" s="11" t="s">
        <v>12</v>
      </c>
      <c r="T1" s="11" t="s">
        <v>150</v>
      </c>
      <c r="U1" s="11" t="s">
        <v>85</v>
      </c>
      <c r="V1" s="11" t="s">
        <v>87</v>
      </c>
      <c r="W1" s="11" t="s">
        <v>85</v>
      </c>
      <c r="X1" s="45"/>
      <c r="Z1" s="19"/>
      <c r="AA1" s="7"/>
      <c r="AB1" s="6"/>
      <c r="AC1" s="8"/>
      <c r="AD1" s="1"/>
      <c r="AF1" s="1"/>
      <c r="AG1" s="1"/>
      <c r="AH1" s="2"/>
      <c r="AI1" s="1"/>
      <c r="AJ1" s="1"/>
    </row>
    <row r="2" spans="1:36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  <c r="AC2" s="3"/>
    </row>
    <row r="3" spans="1:36" ht="15.75" customHeight="1">
      <c r="A3" s="34"/>
      <c r="B3" s="9" t="s">
        <v>149</v>
      </c>
      <c r="C3" s="15">
        <v>0.25</v>
      </c>
      <c r="D3" s="15"/>
      <c r="E3" s="15"/>
      <c r="F3" s="15"/>
      <c r="G3" s="15"/>
      <c r="H3" s="9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  <c r="AC3" s="3"/>
    </row>
    <row r="4" spans="1:36" ht="15.75" customHeight="1">
      <c r="A4" s="37" t="s">
        <v>16</v>
      </c>
      <c r="B4" s="9" t="s">
        <v>147</v>
      </c>
      <c r="C4" s="15"/>
      <c r="D4" s="15"/>
      <c r="E4" s="15"/>
      <c r="F4" s="15"/>
      <c r="G4" s="15">
        <v>1</v>
      </c>
      <c r="H4" s="9"/>
      <c r="I4" s="9"/>
      <c r="J4" s="9"/>
      <c r="K4" s="15"/>
      <c r="L4" s="15"/>
      <c r="M4" s="15"/>
      <c r="N4" s="15"/>
      <c r="O4" s="15"/>
      <c r="P4" s="15"/>
      <c r="Q4" s="15"/>
      <c r="R4" s="15"/>
      <c r="S4" s="15">
        <v>0.1</v>
      </c>
      <c r="T4" s="15"/>
      <c r="U4" s="15"/>
      <c r="V4" s="15"/>
      <c r="W4" s="15"/>
      <c r="X4" s="9"/>
      <c r="Y4" s="3"/>
      <c r="Z4" s="3"/>
      <c r="AA4" s="3"/>
      <c r="AB4" s="3"/>
      <c r="AC4" s="3"/>
    </row>
    <row r="5" spans="1:36" ht="15.75" customHeight="1">
      <c r="A5" s="35"/>
      <c r="B5" s="9" t="s">
        <v>18</v>
      </c>
      <c r="C5" s="15"/>
      <c r="D5" s="15"/>
      <c r="E5" s="15"/>
      <c r="F5" s="15">
        <v>0.1</v>
      </c>
      <c r="G5" s="15"/>
      <c r="H5" s="9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  <c r="AC5" s="3"/>
    </row>
    <row r="6" spans="1:36" ht="15.75" customHeight="1">
      <c r="A6" s="35"/>
      <c r="B6" s="9" t="s">
        <v>10</v>
      </c>
      <c r="C6" s="15"/>
      <c r="D6" s="15"/>
      <c r="E6" s="15"/>
      <c r="F6" s="15">
        <v>0.11</v>
      </c>
      <c r="G6" s="15">
        <v>0.7</v>
      </c>
      <c r="H6" s="24"/>
      <c r="I6" s="24"/>
      <c r="J6" s="9"/>
      <c r="K6" s="15"/>
      <c r="L6" s="15"/>
      <c r="M6" s="15"/>
      <c r="N6" s="15">
        <v>0.03</v>
      </c>
      <c r="O6" s="15"/>
      <c r="P6" s="15"/>
      <c r="Q6" s="15"/>
      <c r="R6" s="15"/>
      <c r="S6" s="15"/>
      <c r="T6" s="15"/>
      <c r="U6" s="15"/>
      <c r="V6" s="15"/>
      <c r="W6" s="15"/>
      <c r="X6" s="9"/>
      <c r="Y6" s="3"/>
      <c r="Z6" s="3"/>
      <c r="AA6" s="3"/>
      <c r="AB6" s="3"/>
      <c r="AC6" s="3"/>
    </row>
    <row r="7" spans="1:36" ht="15.75" customHeight="1" thickBot="1">
      <c r="A7" s="31"/>
      <c r="B7" s="9" t="s">
        <v>58</v>
      </c>
      <c r="C7" s="49"/>
      <c r="D7" s="49"/>
      <c r="E7" s="49">
        <v>1</v>
      </c>
      <c r="F7" s="49"/>
      <c r="G7" s="49"/>
      <c r="H7" s="50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  <c r="AC7" s="3"/>
    </row>
    <row r="8" spans="1:36" ht="15.75" customHeight="1">
      <c r="A8" s="35"/>
      <c r="B8" s="21" t="s">
        <v>137</v>
      </c>
      <c r="C8" s="47"/>
      <c r="D8" s="47"/>
      <c r="E8" s="47"/>
      <c r="F8" s="47"/>
      <c r="G8" s="47"/>
      <c r="H8" s="48"/>
      <c r="I8" s="48">
        <v>0.45</v>
      </c>
      <c r="J8" s="48">
        <v>0.17499999999999999</v>
      </c>
      <c r="K8" s="47">
        <v>0.1</v>
      </c>
      <c r="L8" s="47">
        <v>0.1</v>
      </c>
      <c r="M8" s="47"/>
      <c r="N8" s="47"/>
      <c r="O8" s="47">
        <v>0.14000000000000001</v>
      </c>
      <c r="P8" s="47">
        <v>0.12</v>
      </c>
      <c r="Q8" s="47">
        <v>1</v>
      </c>
      <c r="R8" s="47">
        <v>0.1</v>
      </c>
      <c r="S8" s="47"/>
      <c r="T8" s="47"/>
      <c r="U8" s="47"/>
      <c r="V8" s="47"/>
      <c r="W8" s="47"/>
      <c r="X8" s="9"/>
      <c r="Y8" s="3"/>
      <c r="Z8" s="3"/>
      <c r="AA8" s="3"/>
      <c r="AB8" s="3"/>
      <c r="AC8" s="3"/>
    </row>
    <row r="9" spans="1:36" ht="15.75" customHeight="1">
      <c r="A9" s="35"/>
      <c r="B9" s="21" t="s">
        <v>2</v>
      </c>
      <c r="C9" s="15"/>
      <c r="D9" s="15"/>
      <c r="E9" s="15">
        <v>1</v>
      </c>
      <c r="F9" s="15"/>
      <c r="G9" s="15"/>
      <c r="H9" s="9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  <c r="AC9" s="3"/>
    </row>
    <row r="10" spans="1:36" ht="15" customHeight="1">
      <c r="A10" s="37" t="s">
        <v>19</v>
      </c>
      <c r="B10" s="22" t="s">
        <v>123</v>
      </c>
      <c r="C10" s="15"/>
      <c r="D10" s="15">
        <v>0.64500000000000002</v>
      </c>
      <c r="E10" s="15"/>
      <c r="F10" s="15"/>
      <c r="G10" s="15">
        <v>0.3</v>
      </c>
      <c r="H10" s="9"/>
      <c r="I10" s="9"/>
      <c r="J10" s="9"/>
      <c r="K10" s="15"/>
      <c r="L10" s="15"/>
      <c r="M10" s="15"/>
      <c r="N10" s="15"/>
      <c r="O10" s="15"/>
      <c r="P10" s="15"/>
      <c r="Q10" s="15">
        <v>1.2</v>
      </c>
      <c r="R10" s="15">
        <v>0.15</v>
      </c>
      <c r="S10" s="15">
        <v>0.05</v>
      </c>
      <c r="T10" s="15"/>
      <c r="U10" s="15"/>
      <c r="V10" s="15"/>
      <c r="W10" s="15"/>
      <c r="X10" s="9"/>
      <c r="Y10" s="3"/>
      <c r="Z10" s="3"/>
      <c r="AA10" s="3"/>
      <c r="AB10" s="3"/>
      <c r="AC10" s="3"/>
    </row>
    <row r="11" spans="1:36" ht="17.25" customHeight="1">
      <c r="A11" s="35"/>
      <c r="B11" s="21"/>
      <c r="C11" s="15"/>
      <c r="D11" s="15"/>
      <c r="E11" s="15"/>
      <c r="F11" s="15"/>
      <c r="G11" s="15"/>
      <c r="H11" s="9"/>
      <c r="I11" s="9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  <c r="AC11" s="3"/>
    </row>
    <row r="12" spans="1:36" ht="16.5" customHeight="1">
      <c r="A12" s="35"/>
      <c r="B12" s="21" t="s">
        <v>39</v>
      </c>
      <c r="C12" s="15"/>
      <c r="D12" s="15"/>
      <c r="E12" s="15"/>
      <c r="F12" s="15">
        <v>0.1</v>
      </c>
      <c r="G12" s="15"/>
      <c r="H12" s="24"/>
      <c r="I12" s="24"/>
      <c r="J12" s="9"/>
      <c r="K12" s="15"/>
      <c r="L12" s="15"/>
      <c r="M12" s="15">
        <v>0.15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9"/>
      <c r="Y12" s="3"/>
      <c r="Z12" s="3"/>
      <c r="AA12" s="3"/>
      <c r="AB12" s="3"/>
      <c r="AC12" s="3"/>
    </row>
    <row r="13" spans="1:36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  <c r="AC13" s="3"/>
    </row>
    <row r="14" spans="1:36" ht="16.5" customHeight="1" thickBot="1">
      <c r="A14" s="73"/>
      <c r="B14" s="74"/>
      <c r="C14" s="49"/>
      <c r="D14" s="49"/>
      <c r="E14" s="49"/>
      <c r="F14" s="49"/>
      <c r="G14" s="49"/>
      <c r="H14" s="50"/>
      <c r="I14" s="50"/>
      <c r="J14" s="5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  <c r="Y14" s="3"/>
      <c r="Z14" s="3"/>
      <c r="AA14" s="3"/>
      <c r="AB14" s="3"/>
      <c r="AC14" s="3"/>
    </row>
    <row r="15" spans="1:36" ht="16.5" customHeight="1">
      <c r="A15" s="40" t="s">
        <v>20</v>
      </c>
      <c r="B15" s="72" t="s">
        <v>85</v>
      </c>
      <c r="C15" s="47"/>
      <c r="D15" s="47"/>
      <c r="E15" s="47"/>
      <c r="F15" s="47"/>
      <c r="G15" s="47"/>
      <c r="H15" s="48"/>
      <c r="I15" s="48"/>
      <c r="J15" s="48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>
        <v>0.2</v>
      </c>
      <c r="V15" s="58"/>
      <c r="W15" s="58"/>
      <c r="X15" s="48"/>
      <c r="Y15" s="3"/>
      <c r="Z15" s="3"/>
      <c r="AB15" s="3"/>
      <c r="AC15" s="3"/>
    </row>
    <row r="16" spans="1:36" ht="18" customHeight="1">
      <c r="A16" s="40"/>
      <c r="B16" s="9" t="s">
        <v>59</v>
      </c>
      <c r="C16" s="47"/>
      <c r="D16" s="47"/>
      <c r="E16" s="47"/>
      <c r="F16" s="15">
        <v>0.11</v>
      </c>
      <c r="G16" s="47"/>
      <c r="H16" s="48"/>
      <c r="I16" s="48"/>
      <c r="J16" s="48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>
        <v>0.01</v>
      </c>
      <c r="W16" s="47"/>
      <c r="X16" s="9"/>
      <c r="Y16" s="3"/>
      <c r="Z16" s="3"/>
      <c r="AA16" s="3"/>
      <c r="AB16" s="3"/>
      <c r="AC16" s="3"/>
    </row>
    <row r="17" spans="1:29" ht="16.5" customHeight="1">
      <c r="A17" s="32"/>
      <c r="B17" s="9" t="s">
        <v>91</v>
      </c>
      <c r="C17" s="47"/>
      <c r="D17" s="47"/>
      <c r="E17" s="47"/>
      <c r="F17" s="47"/>
      <c r="G17" s="47"/>
      <c r="H17" s="48"/>
      <c r="I17" s="48"/>
      <c r="J17" s="48"/>
      <c r="K17" s="47"/>
      <c r="L17" s="47"/>
      <c r="M17" s="47"/>
      <c r="N17" s="47"/>
      <c r="O17" s="47"/>
      <c r="P17" s="47"/>
      <c r="Q17" s="47"/>
      <c r="R17" s="47"/>
      <c r="S17" s="47"/>
      <c r="T17" s="47">
        <v>0.32</v>
      </c>
      <c r="U17" s="47"/>
      <c r="V17" s="47"/>
      <c r="W17" s="47"/>
      <c r="X17" s="9"/>
      <c r="Y17" s="3"/>
      <c r="Z17" s="3"/>
      <c r="AA17" s="3"/>
      <c r="AB17" s="3"/>
      <c r="AC17" s="3"/>
    </row>
    <row r="18" spans="1:29" ht="21" customHeight="1">
      <c r="A18" s="32"/>
      <c r="B18" s="9"/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9"/>
      <c r="Y18" s="3"/>
      <c r="Z18" s="3"/>
      <c r="AA18" s="3"/>
      <c r="AB18" s="3"/>
      <c r="AC18" s="3"/>
    </row>
    <row r="19" spans="1:29" ht="18.75">
      <c r="A19" s="33" t="s">
        <v>21</v>
      </c>
      <c r="B19" s="33"/>
      <c r="C19" s="15">
        <f>C21/C20</f>
        <v>4.1666666666666664E-2</v>
      </c>
      <c r="D19" s="15">
        <f>D21/D20</f>
        <v>0.1075</v>
      </c>
      <c r="E19" s="15">
        <f t="shared" ref="E19:R19" si="0">E21/E20</f>
        <v>0.33333333333333331</v>
      </c>
      <c r="F19" s="15">
        <f t="shared" si="0"/>
        <v>7.0000000000000007E-2</v>
      </c>
      <c r="G19" s="15">
        <f t="shared" si="0"/>
        <v>0.33333333333333331</v>
      </c>
      <c r="H19" s="15">
        <f t="shared" si="0"/>
        <v>0</v>
      </c>
      <c r="I19" s="15">
        <f t="shared" si="0"/>
        <v>7.4999999999999997E-2</v>
      </c>
      <c r="J19" s="15">
        <f t="shared" si="0"/>
        <v>2.9166666666666664E-2</v>
      </c>
      <c r="K19" s="15">
        <f t="shared" si="0"/>
        <v>1.6666666666666666E-2</v>
      </c>
      <c r="L19" s="15">
        <f t="shared" si="0"/>
        <v>1.6666666666666666E-2</v>
      </c>
      <c r="M19" s="15">
        <f t="shared" si="0"/>
        <v>2.4999999999999998E-2</v>
      </c>
      <c r="N19" s="15">
        <f t="shared" si="0"/>
        <v>5.0000000000000001E-3</v>
      </c>
      <c r="O19" s="15">
        <f t="shared" si="0"/>
        <v>2.3333333333333334E-2</v>
      </c>
      <c r="P19" s="15">
        <f t="shared" si="0"/>
        <v>0.02</v>
      </c>
      <c r="Q19" s="15">
        <f t="shared" si="0"/>
        <v>0.3666666666666667</v>
      </c>
      <c r="R19" s="15">
        <f t="shared" si="0"/>
        <v>4.1666666666666664E-2</v>
      </c>
      <c r="S19" s="15">
        <f>S21/S20</f>
        <v>2.5000000000000005E-2</v>
      </c>
      <c r="T19" s="15">
        <f>T21/T20</f>
        <v>5.3333333333333337E-2</v>
      </c>
      <c r="U19" s="15">
        <f>U21/U20</f>
        <v>3.3333333333333333E-2</v>
      </c>
      <c r="V19" s="15">
        <f>V21/V20</f>
        <v>1.6666666666666668E-3</v>
      </c>
      <c r="W19" s="15">
        <f>W21/W20</f>
        <v>0</v>
      </c>
      <c r="X19" s="9"/>
      <c r="Y19" s="3"/>
      <c r="Z19" s="3"/>
      <c r="AA19" s="3"/>
      <c r="AB19" s="3"/>
      <c r="AC19" s="3"/>
    </row>
    <row r="20" spans="1:29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9</v>
      </c>
      <c r="I20" s="17">
        <v>6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6</v>
      </c>
      <c r="V20" s="17">
        <v>6</v>
      </c>
      <c r="W20" s="17">
        <v>9</v>
      </c>
      <c r="X20" s="9"/>
      <c r="Y20" s="3"/>
      <c r="Z20" s="3"/>
      <c r="AA20" s="3"/>
      <c r="AB20" s="3"/>
      <c r="AC20" s="3"/>
    </row>
    <row r="21" spans="1:29" ht="16.5" customHeight="1">
      <c r="A21" s="36" t="s">
        <v>23</v>
      </c>
      <c r="B21" s="36"/>
      <c r="C21" s="15">
        <f>C3+C4+C5+C6+C7+C8+C9+C10+C11+C12+C13+C14+C15+C16+C17+C18</f>
        <v>0.25</v>
      </c>
      <c r="D21" s="15">
        <f>D3+D4+D5+D6+D7+D8+D9+D10+D11+D12+D13+D14+D15+D16+D17+D18</f>
        <v>0.64500000000000002</v>
      </c>
      <c r="E21" s="15">
        <f t="shared" ref="E21:V21" si="1">E3+E4+E5+E6+E7+E8+E9+E10+E11+E12+E13+E14+E15+E16+E17+E18</f>
        <v>2</v>
      </c>
      <c r="F21" s="15">
        <f t="shared" si="1"/>
        <v>0.42000000000000004</v>
      </c>
      <c r="G21" s="15">
        <f t="shared" si="1"/>
        <v>2</v>
      </c>
      <c r="H21" s="15">
        <f t="shared" si="1"/>
        <v>0</v>
      </c>
      <c r="I21" s="15">
        <f t="shared" si="1"/>
        <v>0.45</v>
      </c>
      <c r="J21" s="15">
        <f t="shared" si="1"/>
        <v>0.17499999999999999</v>
      </c>
      <c r="K21" s="15">
        <f t="shared" si="1"/>
        <v>0.1</v>
      </c>
      <c r="L21" s="15">
        <f t="shared" si="1"/>
        <v>0.1</v>
      </c>
      <c r="M21" s="15">
        <f t="shared" si="1"/>
        <v>0.15</v>
      </c>
      <c r="N21" s="15">
        <f t="shared" si="1"/>
        <v>0.03</v>
      </c>
      <c r="O21" s="15">
        <f t="shared" si="1"/>
        <v>0.14000000000000001</v>
      </c>
      <c r="P21" s="15">
        <f t="shared" si="1"/>
        <v>0.12</v>
      </c>
      <c r="Q21" s="15">
        <f t="shared" si="1"/>
        <v>2.2000000000000002</v>
      </c>
      <c r="R21" s="15">
        <f t="shared" si="1"/>
        <v>0.25</v>
      </c>
      <c r="S21" s="15">
        <f t="shared" si="1"/>
        <v>0.15000000000000002</v>
      </c>
      <c r="T21" s="15">
        <f t="shared" si="1"/>
        <v>0.32</v>
      </c>
      <c r="U21" s="15">
        <f t="shared" si="1"/>
        <v>0.2</v>
      </c>
      <c r="V21" s="15">
        <f t="shared" si="1"/>
        <v>0.01</v>
      </c>
      <c r="W21" s="15">
        <f>W3+W4+W5+W6+W7+W8+W9+W10+W11+W12+W13+W14+W15+W16+W17+W18</f>
        <v>0</v>
      </c>
      <c r="X21" s="9"/>
      <c r="Y21" s="3"/>
      <c r="Z21" s="3"/>
      <c r="AA21" s="3"/>
      <c r="AB21" s="3"/>
      <c r="AC21" s="3"/>
    </row>
    <row r="22" spans="1:29" ht="18.75">
      <c r="A22" s="30" t="s">
        <v>24</v>
      </c>
      <c r="B22" s="30"/>
      <c r="C22" s="15">
        <v>70</v>
      </c>
      <c r="D22" s="15">
        <v>255</v>
      </c>
      <c r="E22" s="15">
        <v>25</v>
      </c>
      <c r="F22" s="27">
        <v>53</v>
      </c>
      <c r="G22" s="27">
        <v>60</v>
      </c>
      <c r="H22" s="27"/>
      <c r="I22" s="27">
        <v>45</v>
      </c>
      <c r="J22" s="27">
        <v>40</v>
      </c>
      <c r="K22" s="27">
        <v>198</v>
      </c>
      <c r="L22" s="27">
        <v>150</v>
      </c>
      <c r="M22" s="27">
        <v>150</v>
      </c>
      <c r="N22" s="27">
        <v>575</v>
      </c>
      <c r="O22" s="27">
        <v>40</v>
      </c>
      <c r="P22" s="27">
        <v>45</v>
      </c>
      <c r="Q22" s="27">
        <v>32</v>
      </c>
      <c r="R22" s="27">
        <v>112</v>
      </c>
      <c r="S22" s="27">
        <v>425</v>
      </c>
      <c r="T22" s="27">
        <v>255</v>
      </c>
      <c r="U22" s="27">
        <v>133</v>
      </c>
      <c r="V22" s="27">
        <v>800</v>
      </c>
      <c r="W22" s="27">
        <v>133</v>
      </c>
      <c r="X22" s="9"/>
      <c r="Y22" s="3"/>
      <c r="Z22" s="3"/>
      <c r="AA22" s="3"/>
      <c r="AB22" s="3"/>
      <c r="AC22" s="3"/>
    </row>
    <row r="23" spans="1:29" ht="18.75">
      <c r="A23" s="30" t="s">
        <v>25</v>
      </c>
      <c r="B23" s="30"/>
      <c r="C23" s="16">
        <f t="shared" ref="C23:W23" si="2">PRODUCT(C21:C22)</f>
        <v>17.5</v>
      </c>
      <c r="D23" s="16">
        <f>PRODUCT(D21:D22)</f>
        <v>164.47499999999999</v>
      </c>
      <c r="E23" s="16">
        <f t="shared" si="2"/>
        <v>50</v>
      </c>
      <c r="F23" s="16">
        <f t="shared" si="2"/>
        <v>22.26</v>
      </c>
      <c r="G23" s="16">
        <f t="shared" si="2"/>
        <v>120</v>
      </c>
      <c r="H23" s="16">
        <f t="shared" si="2"/>
        <v>0</v>
      </c>
      <c r="I23" s="16">
        <f t="shared" si="2"/>
        <v>20.25</v>
      </c>
      <c r="J23" s="16">
        <f t="shared" si="2"/>
        <v>7</v>
      </c>
      <c r="K23" s="16">
        <f t="shared" si="2"/>
        <v>19.8</v>
      </c>
      <c r="L23" s="16">
        <f t="shared" si="2"/>
        <v>15</v>
      </c>
      <c r="M23" s="138">
        <f t="shared" si="2"/>
        <v>22.5</v>
      </c>
      <c r="N23" s="16">
        <f t="shared" si="2"/>
        <v>17.25</v>
      </c>
      <c r="O23" s="16">
        <f t="shared" si="2"/>
        <v>5.6000000000000005</v>
      </c>
      <c r="P23" s="16">
        <f t="shared" si="2"/>
        <v>5.3999999999999995</v>
      </c>
      <c r="Q23" s="16">
        <f t="shared" si="2"/>
        <v>70.400000000000006</v>
      </c>
      <c r="R23" s="16">
        <f t="shared" si="2"/>
        <v>28</v>
      </c>
      <c r="S23" s="138">
        <f t="shared" si="2"/>
        <v>63.750000000000007</v>
      </c>
      <c r="T23" s="138">
        <f t="shared" si="2"/>
        <v>81.600000000000009</v>
      </c>
      <c r="U23" s="16">
        <f t="shared" si="2"/>
        <v>26.6</v>
      </c>
      <c r="V23" s="16">
        <f t="shared" si="2"/>
        <v>8</v>
      </c>
      <c r="W23" s="16">
        <f t="shared" si="2"/>
        <v>0</v>
      </c>
      <c r="X23" s="23">
        <f>SUM(C23:W23)</f>
        <v>765.3850000000001</v>
      </c>
      <c r="Y23" s="28">
        <f ca="1">X23+'14.01'!Y23</f>
        <v>4488.0450000000001</v>
      </c>
      <c r="Z23" s="28"/>
      <c r="AA23" s="3"/>
      <c r="AB23" s="3"/>
      <c r="AC23" s="3"/>
    </row>
    <row r="24" spans="1:29"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4"/>
      <c r="W25" s="5"/>
      <c r="Y25" s="76"/>
    </row>
    <row r="26" spans="1:29" ht="15.75">
      <c r="A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  <c r="Y26" s="76">
        <f ca="1">Y23-накоп.!P73</f>
        <v>-1541.4850000000006</v>
      </c>
    </row>
    <row r="27" spans="1:29" ht="15.75">
      <c r="B27" s="4" t="s">
        <v>28</v>
      </c>
      <c r="C27" s="4" t="s">
        <v>29</v>
      </c>
      <c r="D27" s="4"/>
      <c r="E27" s="4"/>
      <c r="F27" s="4"/>
      <c r="G27" s="4"/>
      <c r="M27" s="4" t="s">
        <v>30</v>
      </c>
      <c r="P27" s="216" t="s">
        <v>78</v>
      </c>
      <c r="Q27" s="216"/>
      <c r="R27" s="216"/>
      <c r="S27" s="216"/>
      <c r="T27" s="216"/>
      <c r="U27" s="216"/>
    </row>
  </sheetData>
  <mergeCells count="1">
    <mergeCell ref="P27:U27"/>
  </mergeCells>
  <phoneticPr fontId="10" type="noConversion"/>
  <pageMargins left="0.11811023622047245" right="0.11811023622047245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Z28"/>
  <sheetViews>
    <sheetView zoomScale="75" workbookViewId="0">
      <selection activeCell="Y9" sqref="Y9"/>
    </sheetView>
  </sheetViews>
  <sheetFormatPr defaultRowHeight="15"/>
  <cols>
    <col min="1" max="1" width="16.85546875" customWidth="1"/>
    <col min="2" max="2" width="23.28515625" customWidth="1"/>
    <col min="3" max="3" width="7.28515625" customWidth="1"/>
    <col min="4" max="4" width="7.85546875" customWidth="1"/>
    <col min="5" max="5" width="8.7109375" customWidth="1"/>
    <col min="6" max="6" width="7.140625" customWidth="1"/>
    <col min="7" max="7" width="8" customWidth="1"/>
    <col min="8" max="8" width="8.5703125" customWidth="1"/>
    <col min="9" max="9" width="7.140625" customWidth="1"/>
    <col min="10" max="10" width="7.85546875" customWidth="1"/>
    <col min="11" max="11" width="7.85546875" hidden="1" customWidth="1"/>
    <col min="12" max="12" width="8.5703125" customWidth="1"/>
    <col min="13" max="13" width="7.5703125" customWidth="1"/>
    <col min="14" max="14" width="7.140625" customWidth="1"/>
    <col min="15" max="15" width="7.7109375" customWidth="1"/>
    <col min="16" max="16" width="7" customWidth="1"/>
    <col min="17" max="17" width="7.85546875" customWidth="1"/>
    <col min="18" max="18" width="7" customWidth="1"/>
    <col min="19" max="19" width="8.7109375" customWidth="1"/>
    <col min="20" max="20" width="8.42578125" customWidth="1"/>
    <col min="21" max="21" width="7.5703125" customWidth="1"/>
    <col min="22" max="22" width="8.42578125" hidden="1" customWidth="1"/>
    <col min="23" max="23" width="10.85546875" customWidth="1"/>
    <col min="24" max="24" width="17.140625" customWidth="1"/>
    <col min="25" max="25" width="14.140625" customWidth="1"/>
  </cols>
  <sheetData>
    <row r="1" spans="1:23" ht="99.75" customHeight="1">
      <c r="A1" s="20" t="s">
        <v>231</v>
      </c>
      <c r="B1" s="10" t="s">
        <v>0</v>
      </c>
      <c r="C1" s="11" t="s">
        <v>194</v>
      </c>
      <c r="D1" s="11" t="s">
        <v>2</v>
      </c>
      <c r="E1" s="11" t="s">
        <v>232</v>
      </c>
      <c r="F1" s="11" t="s">
        <v>3</v>
      </c>
      <c r="G1" s="11" t="s">
        <v>34</v>
      </c>
      <c r="H1" s="11" t="s">
        <v>4</v>
      </c>
      <c r="I1" s="11" t="s">
        <v>10</v>
      </c>
      <c r="J1" s="11" t="s">
        <v>87</v>
      </c>
      <c r="K1" s="11" t="s">
        <v>32</v>
      </c>
      <c r="L1" s="12" t="s">
        <v>9</v>
      </c>
      <c r="M1" s="11" t="s">
        <v>37</v>
      </c>
      <c r="N1" s="11" t="s">
        <v>11</v>
      </c>
      <c r="O1" s="11" t="s">
        <v>61</v>
      </c>
      <c r="P1" s="11" t="s">
        <v>33</v>
      </c>
      <c r="Q1" s="11" t="s">
        <v>12</v>
      </c>
      <c r="R1" s="11" t="s">
        <v>13</v>
      </c>
      <c r="S1" s="11" t="s">
        <v>135</v>
      </c>
      <c r="T1" s="11" t="s">
        <v>91</v>
      </c>
      <c r="U1" s="11" t="s">
        <v>56</v>
      </c>
      <c r="V1" s="11" t="s">
        <v>126</v>
      </c>
      <c r="W1" s="9"/>
    </row>
    <row r="2" spans="1:23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9"/>
      <c r="V2" s="9"/>
      <c r="W2" s="9"/>
    </row>
    <row r="3" spans="1:23" ht="18.75">
      <c r="A3" s="34"/>
      <c r="B3" s="21" t="s">
        <v>193</v>
      </c>
      <c r="C3" s="15">
        <v>0.35</v>
      </c>
      <c r="D3" s="15"/>
      <c r="E3" s="15"/>
      <c r="F3" s="15"/>
      <c r="G3" s="15"/>
      <c r="H3" s="15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9"/>
      <c r="V3" s="9"/>
      <c r="W3" s="9"/>
    </row>
    <row r="4" spans="1:23" ht="18.75">
      <c r="A4" s="37" t="s">
        <v>16</v>
      </c>
      <c r="B4" s="21" t="s">
        <v>133</v>
      </c>
      <c r="C4" s="15"/>
      <c r="D4" s="15"/>
      <c r="E4" s="15"/>
      <c r="F4" s="15"/>
      <c r="G4" s="15"/>
      <c r="H4" s="15">
        <v>1</v>
      </c>
      <c r="I4" s="9"/>
      <c r="J4" s="9"/>
      <c r="K4" s="15"/>
      <c r="L4" s="15"/>
      <c r="M4" s="15"/>
      <c r="N4" s="15"/>
      <c r="O4" s="15"/>
      <c r="P4" s="15"/>
      <c r="Q4" s="15">
        <v>0.17</v>
      </c>
      <c r="R4" s="15"/>
      <c r="S4" s="15"/>
      <c r="T4" s="15"/>
      <c r="U4" s="9"/>
      <c r="V4" s="9"/>
      <c r="W4" s="9"/>
    </row>
    <row r="5" spans="1:23" ht="18.75">
      <c r="A5" s="35"/>
      <c r="B5" s="21" t="s">
        <v>18</v>
      </c>
      <c r="C5" s="15"/>
      <c r="D5" s="15"/>
      <c r="E5" s="15"/>
      <c r="F5" s="156">
        <v>0.1</v>
      </c>
      <c r="G5" s="15"/>
      <c r="H5" s="15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9"/>
      <c r="V5" s="9"/>
      <c r="W5" s="9"/>
    </row>
    <row r="6" spans="1:23" ht="18.75">
      <c r="A6" s="35"/>
      <c r="B6" s="9" t="s">
        <v>10</v>
      </c>
      <c r="C6" s="15"/>
      <c r="D6" s="15"/>
      <c r="E6" s="15"/>
      <c r="F6" s="15">
        <v>0.12</v>
      </c>
      <c r="G6" s="15"/>
      <c r="H6" s="15">
        <v>1</v>
      </c>
      <c r="I6" s="24">
        <v>0.05</v>
      </c>
      <c r="J6" s="9"/>
      <c r="K6" s="15"/>
      <c r="L6" s="15"/>
      <c r="M6" s="15"/>
      <c r="N6" s="15"/>
      <c r="O6" s="15"/>
      <c r="P6" s="15"/>
      <c r="Q6" s="11"/>
      <c r="R6" s="15"/>
      <c r="S6" s="15"/>
      <c r="T6" s="15"/>
      <c r="U6" s="15"/>
      <c r="V6" s="9"/>
      <c r="W6" s="9"/>
    </row>
    <row r="7" spans="1:23" ht="19.5" thickBot="1">
      <c r="A7" s="31"/>
      <c r="B7" s="21" t="s">
        <v>58</v>
      </c>
      <c r="C7" s="49"/>
      <c r="D7" s="49">
        <v>1</v>
      </c>
      <c r="E7" s="51"/>
      <c r="F7" s="49"/>
      <c r="G7" s="49"/>
      <c r="H7" s="49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9"/>
    </row>
    <row r="8" spans="1:23" ht="18.75">
      <c r="A8" s="35"/>
      <c r="B8" s="21" t="s">
        <v>60</v>
      </c>
      <c r="C8" s="47"/>
      <c r="D8" s="47"/>
      <c r="E8" s="47"/>
      <c r="F8" s="47"/>
      <c r="G8" s="47"/>
      <c r="H8" s="47"/>
      <c r="I8" s="48"/>
      <c r="J8" s="48"/>
      <c r="K8" s="47"/>
      <c r="L8" s="47">
        <v>0.16</v>
      </c>
      <c r="M8" s="47">
        <v>0.35</v>
      </c>
      <c r="N8" s="47">
        <v>0.8</v>
      </c>
      <c r="O8" s="47"/>
      <c r="P8" s="47">
        <v>0.11</v>
      </c>
      <c r="Q8" s="47"/>
      <c r="R8" s="47">
        <v>0.1</v>
      </c>
      <c r="S8" s="47"/>
      <c r="T8" s="47"/>
      <c r="U8" s="47"/>
      <c r="V8" s="47"/>
      <c r="W8" s="9"/>
    </row>
    <row r="9" spans="1:23" ht="18.75">
      <c r="A9" s="35"/>
      <c r="B9" s="21" t="s">
        <v>2</v>
      </c>
      <c r="C9" s="15"/>
      <c r="D9" s="15">
        <v>1</v>
      </c>
      <c r="E9" s="18"/>
      <c r="F9" s="15"/>
      <c r="G9" s="15"/>
      <c r="H9" s="15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  <c r="W9" s="9"/>
    </row>
    <row r="10" spans="1:23" ht="18.75">
      <c r="A10" s="37" t="s">
        <v>19</v>
      </c>
      <c r="B10" s="22" t="s">
        <v>230</v>
      </c>
      <c r="C10" s="15"/>
      <c r="D10" s="15"/>
      <c r="E10" s="109">
        <v>0.45</v>
      </c>
      <c r="F10" s="15"/>
      <c r="G10" s="15"/>
      <c r="H10" s="15"/>
      <c r="I10" s="9"/>
      <c r="J10" s="9"/>
      <c r="K10" s="15"/>
      <c r="L10" s="15">
        <v>0.13</v>
      </c>
      <c r="M10" s="15"/>
      <c r="N10" s="15">
        <v>1</v>
      </c>
      <c r="O10" s="15"/>
      <c r="P10" s="15">
        <v>0.11</v>
      </c>
      <c r="Q10" s="15"/>
      <c r="R10" s="15"/>
      <c r="S10" s="15"/>
      <c r="T10" s="15"/>
      <c r="U10" s="15"/>
      <c r="V10" s="9"/>
      <c r="W10" s="9"/>
    </row>
    <row r="11" spans="1:23" ht="18.75">
      <c r="A11" s="35"/>
      <c r="B11" s="21" t="s">
        <v>225</v>
      </c>
      <c r="C11" s="15"/>
      <c r="D11" s="15"/>
      <c r="E11" s="15"/>
      <c r="F11" s="15"/>
      <c r="G11" s="15"/>
      <c r="H11" s="15"/>
      <c r="I11" s="24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9"/>
      <c r="W11" s="9"/>
    </row>
    <row r="12" spans="1:23" ht="18.75">
      <c r="A12" s="35"/>
      <c r="B12" s="21" t="s">
        <v>76</v>
      </c>
      <c r="C12" s="15"/>
      <c r="D12" s="15"/>
      <c r="E12" s="15"/>
      <c r="F12" s="15">
        <v>0.14000000000000001</v>
      </c>
      <c r="G12" s="15">
        <v>0.6</v>
      </c>
      <c r="H12" s="15"/>
      <c r="I12" s="9"/>
      <c r="J12" s="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9"/>
      <c r="W12" s="9"/>
    </row>
    <row r="13" spans="1:23" ht="18.75">
      <c r="A13" s="35"/>
      <c r="B13" s="9"/>
      <c r="C13" s="15"/>
      <c r="D13" s="15"/>
      <c r="E13" s="15"/>
      <c r="F13" s="15"/>
      <c r="G13" s="15"/>
      <c r="H13" s="15"/>
      <c r="I13" s="24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  <c r="W13" s="9"/>
    </row>
    <row r="14" spans="1:23" ht="18.75">
      <c r="A14" s="31"/>
      <c r="B14" s="21"/>
      <c r="C14" s="15"/>
      <c r="D14" s="15"/>
      <c r="E14" s="15"/>
      <c r="F14" s="15"/>
      <c r="G14" s="15"/>
      <c r="H14" s="15"/>
      <c r="I14" s="9"/>
      <c r="J14" s="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9"/>
    </row>
    <row r="15" spans="1:23" ht="19.5" thickBot="1">
      <c r="A15" s="40"/>
      <c r="B15" s="21"/>
      <c r="C15" s="49"/>
      <c r="D15" s="49"/>
      <c r="E15" s="49"/>
      <c r="F15" s="49"/>
      <c r="G15" s="49"/>
      <c r="H15" s="49"/>
      <c r="I15" s="50"/>
      <c r="J15" s="50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9"/>
    </row>
    <row r="16" spans="1:23" ht="18.75">
      <c r="A16" s="40" t="s">
        <v>20</v>
      </c>
      <c r="B16" s="9" t="s">
        <v>145</v>
      </c>
      <c r="C16" s="47"/>
      <c r="D16" s="47"/>
      <c r="E16" s="47"/>
      <c r="F16" s="47">
        <v>0.1</v>
      </c>
      <c r="G16" s="47"/>
      <c r="H16" s="47"/>
      <c r="I16" s="48"/>
      <c r="J16" s="48"/>
      <c r="K16" s="47"/>
      <c r="L16" s="47"/>
      <c r="M16" s="47"/>
      <c r="N16" s="47"/>
      <c r="O16" s="47">
        <v>0.1</v>
      </c>
      <c r="P16" s="47"/>
      <c r="Q16" s="47"/>
      <c r="R16" s="47"/>
      <c r="S16" s="47">
        <v>0.4</v>
      </c>
      <c r="T16" s="47"/>
      <c r="U16" s="47">
        <v>2</v>
      </c>
      <c r="V16" s="48"/>
      <c r="W16" s="9"/>
    </row>
    <row r="17" spans="1:26" ht="18.75">
      <c r="A17" s="32"/>
      <c r="B17" s="9" t="s">
        <v>59</v>
      </c>
      <c r="C17" s="15"/>
      <c r="D17" s="15"/>
      <c r="E17" s="15"/>
      <c r="F17" s="15">
        <v>0.14000000000000001</v>
      </c>
      <c r="G17" s="15"/>
      <c r="H17" s="15"/>
      <c r="I17" s="24"/>
      <c r="J17" s="9">
        <v>0.01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9"/>
      <c r="W17" s="9"/>
    </row>
    <row r="18" spans="1:26" ht="18.75">
      <c r="A18" s="32"/>
      <c r="B18" s="9" t="s">
        <v>91</v>
      </c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>
        <v>0.37</v>
      </c>
      <c r="U18" s="15"/>
      <c r="V18" s="9"/>
      <c r="W18" s="9"/>
    </row>
    <row r="19" spans="1:26" ht="18.75">
      <c r="A19" s="33" t="s">
        <v>21</v>
      </c>
      <c r="B19" s="33"/>
      <c r="C19" s="15">
        <f t="shared" ref="C19:V19" si="0">C21/C20</f>
        <v>4.3749999999999997E-2</v>
      </c>
      <c r="D19" s="15">
        <f t="shared" si="0"/>
        <v>0.25</v>
      </c>
      <c r="E19" s="15">
        <f t="shared" si="0"/>
        <v>5.6250000000000001E-2</v>
      </c>
      <c r="F19" s="15">
        <f>F21/F20</f>
        <v>7.4999999999999997E-2</v>
      </c>
      <c r="G19" s="15">
        <f>G21/G20</f>
        <v>7.4999999999999997E-2</v>
      </c>
      <c r="H19" s="15">
        <f t="shared" si="0"/>
        <v>0.25</v>
      </c>
      <c r="I19" s="15">
        <f t="shared" si="0"/>
        <v>6.2500000000000003E-3</v>
      </c>
      <c r="J19" s="15">
        <f t="shared" si="0"/>
        <v>1.25E-3</v>
      </c>
      <c r="K19" s="15">
        <f t="shared" si="0"/>
        <v>0</v>
      </c>
      <c r="L19" s="15">
        <f t="shared" si="0"/>
        <v>3.6250000000000004E-2</v>
      </c>
      <c r="M19" s="15">
        <f t="shared" si="0"/>
        <v>4.3749999999999997E-2</v>
      </c>
      <c r="N19" s="15">
        <f t="shared" si="0"/>
        <v>0.22500000000000001</v>
      </c>
      <c r="O19" s="15">
        <f t="shared" si="0"/>
        <v>1.2500000000000001E-2</v>
      </c>
      <c r="P19" s="15">
        <f t="shared" si="0"/>
        <v>2.75E-2</v>
      </c>
      <c r="Q19" s="15">
        <f t="shared" si="0"/>
        <v>2.1250000000000002E-2</v>
      </c>
      <c r="R19" s="15">
        <f t="shared" si="0"/>
        <v>1.2500000000000001E-2</v>
      </c>
      <c r="S19" s="15">
        <f t="shared" si="0"/>
        <v>0.05</v>
      </c>
      <c r="T19" s="15">
        <f>T21/T20</f>
        <v>4.6249999999999999E-2</v>
      </c>
      <c r="U19" s="15">
        <f t="shared" si="0"/>
        <v>0.25</v>
      </c>
      <c r="V19" s="15">
        <f t="shared" si="0"/>
        <v>0</v>
      </c>
      <c r="W19" s="9"/>
    </row>
    <row r="20" spans="1:26" ht="15.75">
      <c r="A20" s="30" t="s">
        <v>22</v>
      </c>
      <c r="B20" s="30"/>
      <c r="C20" s="17">
        <v>8</v>
      </c>
      <c r="D20" s="17">
        <v>8</v>
      </c>
      <c r="E20" s="17">
        <v>8</v>
      </c>
      <c r="F20" s="17">
        <v>8</v>
      </c>
      <c r="G20" s="17">
        <v>8</v>
      </c>
      <c r="H20" s="17">
        <v>8</v>
      </c>
      <c r="I20" s="17">
        <v>8</v>
      </c>
      <c r="J20" s="17">
        <v>8</v>
      </c>
      <c r="K20" s="17">
        <v>7</v>
      </c>
      <c r="L20" s="17">
        <v>8</v>
      </c>
      <c r="M20" s="17">
        <v>8</v>
      </c>
      <c r="N20" s="17">
        <v>8</v>
      </c>
      <c r="O20" s="17">
        <v>8</v>
      </c>
      <c r="P20" s="17">
        <v>8</v>
      </c>
      <c r="Q20" s="17">
        <v>8</v>
      </c>
      <c r="R20" s="17">
        <v>8</v>
      </c>
      <c r="S20" s="17">
        <v>8</v>
      </c>
      <c r="T20" s="17">
        <v>8</v>
      </c>
      <c r="U20" s="17">
        <v>8</v>
      </c>
      <c r="V20" s="17">
        <v>7</v>
      </c>
      <c r="W20" s="9"/>
    </row>
    <row r="21" spans="1:26" ht="17.25" customHeight="1">
      <c r="A21" s="214" t="s">
        <v>23</v>
      </c>
      <c r="B21" s="215"/>
      <c r="C21" s="15">
        <f t="shared" ref="C21:U21" si="1">C3+C4+C5+C6+C7+C8+C9+C10+C11+C12+C13+C14+C15+C16+C17+C18</f>
        <v>0.35</v>
      </c>
      <c r="D21" s="15">
        <f t="shared" si="1"/>
        <v>2</v>
      </c>
      <c r="E21" s="15">
        <f t="shared" si="1"/>
        <v>0.45</v>
      </c>
      <c r="F21" s="15">
        <f>F3+F4+F5+F6+F7+F8+F9+F10+F11+F12+F13+F14+F15+F16+F17+F18</f>
        <v>0.6</v>
      </c>
      <c r="G21" s="15">
        <f>G3+G4+G5+G6+G7+G8+G9+G10+G11+G12+G13+G14+G15+G16+G17+G18</f>
        <v>0.6</v>
      </c>
      <c r="H21" s="15">
        <f t="shared" si="1"/>
        <v>2</v>
      </c>
      <c r="I21" s="15">
        <f t="shared" si="1"/>
        <v>0.05</v>
      </c>
      <c r="J21" s="15">
        <f t="shared" si="1"/>
        <v>0.01</v>
      </c>
      <c r="K21" s="15">
        <f t="shared" si="1"/>
        <v>0</v>
      </c>
      <c r="L21" s="15">
        <f t="shared" si="1"/>
        <v>0.29000000000000004</v>
      </c>
      <c r="M21" s="15">
        <f t="shared" si="1"/>
        <v>0.35</v>
      </c>
      <c r="N21" s="15">
        <f t="shared" si="1"/>
        <v>1.8</v>
      </c>
      <c r="O21" s="15">
        <f t="shared" si="1"/>
        <v>0.1</v>
      </c>
      <c r="P21" s="15">
        <f t="shared" si="1"/>
        <v>0.22</v>
      </c>
      <c r="Q21" s="15">
        <f t="shared" si="1"/>
        <v>0.17</v>
      </c>
      <c r="R21" s="15">
        <f t="shared" si="1"/>
        <v>0.1</v>
      </c>
      <c r="S21" s="15">
        <f t="shared" si="1"/>
        <v>0.4</v>
      </c>
      <c r="T21" s="15">
        <f>T3+T4+T5+T6+T7+T8+T9+T10+T11+T12+T13+T14+T15+T16+T17+T18</f>
        <v>0.37</v>
      </c>
      <c r="U21" s="15">
        <f t="shared" si="1"/>
        <v>2</v>
      </c>
      <c r="V21" s="15">
        <f>U3+U4+U5+V6+V7+V8+V9+V10+V11+V12+V13+V14+V15+V16+V17+V18</f>
        <v>0</v>
      </c>
      <c r="W21" s="9"/>
    </row>
    <row r="22" spans="1:26" ht="18.75">
      <c r="A22" s="30" t="s">
        <v>24</v>
      </c>
      <c r="B22" s="30"/>
      <c r="C22" s="15">
        <v>41</v>
      </c>
      <c r="D22" s="46">
        <v>25</v>
      </c>
      <c r="E22" s="15">
        <v>405</v>
      </c>
      <c r="F22" s="15">
        <v>55</v>
      </c>
      <c r="G22" s="15">
        <v>69</v>
      </c>
      <c r="H22" s="27">
        <v>60</v>
      </c>
      <c r="I22" s="27">
        <v>575</v>
      </c>
      <c r="J22" s="27">
        <v>800</v>
      </c>
      <c r="K22" s="27">
        <v>198</v>
      </c>
      <c r="L22" s="27">
        <v>38</v>
      </c>
      <c r="M22" s="27">
        <v>39</v>
      </c>
      <c r="N22" s="27">
        <v>44</v>
      </c>
      <c r="O22" s="27">
        <v>38</v>
      </c>
      <c r="P22" s="27">
        <v>43</v>
      </c>
      <c r="Q22" s="15">
        <v>425</v>
      </c>
      <c r="R22" s="27">
        <v>108</v>
      </c>
      <c r="S22" s="27">
        <v>230</v>
      </c>
      <c r="T22" s="27">
        <v>255</v>
      </c>
      <c r="U22" s="27">
        <v>8</v>
      </c>
      <c r="V22" s="27">
        <v>150</v>
      </c>
      <c r="W22" s="9"/>
    </row>
    <row r="23" spans="1:26" ht="18.75">
      <c r="A23" s="30" t="s">
        <v>25</v>
      </c>
      <c r="B23" s="30"/>
      <c r="C23" s="16">
        <f t="shared" ref="C23:V23" si="2">PRODUCT(C21:C22)</f>
        <v>14.35</v>
      </c>
      <c r="D23" s="16">
        <f t="shared" si="2"/>
        <v>50</v>
      </c>
      <c r="E23" s="16">
        <f t="shared" si="2"/>
        <v>182.25</v>
      </c>
      <c r="F23" s="16">
        <f>PRODUCT(F21:F22)</f>
        <v>33</v>
      </c>
      <c r="G23" s="16">
        <f t="shared" si="2"/>
        <v>41.4</v>
      </c>
      <c r="H23" s="16">
        <f t="shared" si="2"/>
        <v>120</v>
      </c>
      <c r="I23" s="16">
        <f t="shared" si="2"/>
        <v>28.75</v>
      </c>
      <c r="J23" s="16">
        <f t="shared" si="2"/>
        <v>8</v>
      </c>
      <c r="K23" s="16">
        <f t="shared" si="2"/>
        <v>0</v>
      </c>
      <c r="L23" s="16">
        <f t="shared" si="2"/>
        <v>11.020000000000001</v>
      </c>
      <c r="M23" s="16">
        <f t="shared" si="2"/>
        <v>13.649999999999999</v>
      </c>
      <c r="N23" s="16">
        <f t="shared" si="2"/>
        <v>79.2</v>
      </c>
      <c r="O23" s="16">
        <f t="shared" si="2"/>
        <v>3.8000000000000003</v>
      </c>
      <c r="P23" s="16">
        <f t="shared" si="2"/>
        <v>9.4600000000000009</v>
      </c>
      <c r="Q23" s="16">
        <f t="shared" si="2"/>
        <v>72.25</v>
      </c>
      <c r="R23" s="16">
        <f t="shared" si="2"/>
        <v>10.8</v>
      </c>
      <c r="S23" s="16">
        <f t="shared" si="2"/>
        <v>92</v>
      </c>
      <c r="T23" s="16">
        <f t="shared" si="2"/>
        <v>94.35</v>
      </c>
      <c r="U23" s="16">
        <f t="shared" si="2"/>
        <v>16</v>
      </c>
      <c r="V23" s="16">
        <f t="shared" si="2"/>
        <v>0</v>
      </c>
      <c r="W23" s="23">
        <f>SUM(C23:V23)</f>
        <v>880.28</v>
      </c>
      <c r="X23" s="29">
        <f ca="1">W23+'10.01'!V23</f>
        <v>1423.25</v>
      </c>
      <c r="Y23" s="29"/>
    </row>
    <row r="24" spans="1:26" ht="18.75">
      <c r="P24" s="59"/>
      <c r="R24" s="3"/>
      <c r="S24" s="3"/>
      <c r="T24" s="3"/>
      <c r="U24" s="3"/>
      <c r="V24" s="3"/>
      <c r="W24" s="3"/>
      <c r="X24" s="3"/>
      <c r="Y24" s="29"/>
    </row>
    <row r="25" spans="1:26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27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75"/>
      <c r="Z25" s="29"/>
    </row>
    <row r="26" spans="1:26" ht="15.75">
      <c r="A26" s="4"/>
      <c r="J26" s="4"/>
      <c r="K26" s="4"/>
      <c r="L26" s="4"/>
      <c r="M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6" ht="15.75">
      <c r="B27" s="4" t="s">
        <v>28</v>
      </c>
      <c r="C27" s="4" t="s">
        <v>29</v>
      </c>
      <c r="D27" s="4"/>
      <c r="E27" s="4"/>
      <c r="F27" s="4"/>
      <c r="G27" s="4"/>
      <c r="H27" s="4"/>
      <c r="I27" s="4"/>
      <c r="N27" s="4" t="s">
        <v>30</v>
      </c>
      <c r="Q27" t="s">
        <v>31</v>
      </c>
      <c r="R27" t="s">
        <v>73</v>
      </c>
    </row>
    <row r="28" spans="1:26" ht="18.75">
      <c r="P28" s="53"/>
    </row>
  </sheetData>
  <mergeCells count="1">
    <mergeCell ref="A21:B21"/>
  </mergeCells>
  <phoneticPr fontId="10" type="noConversion"/>
  <pageMargins left="0.15748031496062992" right="0.15748031496062992" top="0.39370078740157483" bottom="0.19685039370078741" header="0.51181102362204722" footer="0.51181102362204722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8"/>
  <dimension ref="A1:AK27"/>
  <sheetViews>
    <sheetView zoomScale="75" workbookViewId="0">
      <selection activeCell="AA14" sqref="AA14"/>
    </sheetView>
  </sheetViews>
  <sheetFormatPr defaultRowHeight="15"/>
  <cols>
    <col min="1" max="1" width="12.5703125" customWidth="1"/>
    <col min="2" max="2" width="22" customWidth="1"/>
    <col min="3" max="3" width="7.28515625" customWidth="1"/>
    <col min="4" max="4" width="8" customWidth="1"/>
    <col min="5" max="5" width="7.5703125" customWidth="1"/>
    <col min="6" max="6" width="8.5703125" customWidth="1"/>
    <col min="7" max="7" width="3.85546875" hidden="1" customWidth="1"/>
    <col min="8" max="8" width="6.28515625" hidden="1" customWidth="1"/>
    <col min="9" max="9" width="7.5703125" customWidth="1"/>
    <col min="10" max="10" width="7.7109375" customWidth="1"/>
    <col min="11" max="12" width="8.42578125" customWidth="1"/>
    <col min="13" max="13" width="8.28515625" hidden="1" customWidth="1"/>
    <col min="14" max="14" width="8.140625" customWidth="1"/>
    <col min="15" max="15" width="7.5703125" customWidth="1"/>
    <col min="16" max="16" width="7.28515625" customWidth="1"/>
    <col min="17" max="17" width="7.140625" customWidth="1"/>
    <col min="18" max="19" width="7.7109375" customWidth="1"/>
    <col min="20" max="20" width="7" customWidth="1"/>
    <col min="21" max="21" width="7.5703125" customWidth="1"/>
    <col min="22" max="22" width="8.5703125" hidden="1" customWidth="1"/>
    <col min="23" max="23" width="7.85546875" customWidth="1"/>
    <col min="24" max="24" width="8.42578125" hidden="1" customWidth="1"/>
    <col min="25" max="25" width="13.85546875" customWidth="1"/>
    <col min="26" max="26" width="5.7109375" customWidth="1"/>
    <col min="27" max="27" width="14.140625" customWidth="1"/>
    <col min="28" max="33" width="5.7109375" customWidth="1"/>
  </cols>
  <sheetData>
    <row r="1" spans="1:37" ht="105.75" customHeight="1">
      <c r="A1" s="20" t="s">
        <v>200</v>
      </c>
      <c r="B1" s="10" t="s">
        <v>0</v>
      </c>
      <c r="C1" s="11" t="s">
        <v>128</v>
      </c>
      <c r="D1" s="11" t="s">
        <v>2</v>
      </c>
      <c r="E1" s="11" t="s">
        <v>3</v>
      </c>
      <c r="F1" s="11" t="s">
        <v>4</v>
      </c>
      <c r="G1" s="11"/>
      <c r="H1" s="11"/>
      <c r="I1" s="11" t="s">
        <v>37</v>
      </c>
      <c r="J1" s="11" t="s">
        <v>39</v>
      </c>
      <c r="K1" s="11" t="s">
        <v>1</v>
      </c>
      <c r="L1" s="11" t="s">
        <v>66</v>
      </c>
      <c r="M1" s="11" t="s">
        <v>91</v>
      </c>
      <c r="N1" s="11" t="s">
        <v>10</v>
      </c>
      <c r="O1" s="12" t="s">
        <v>9</v>
      </c>
      <c r="P1" s="11" t="s">
        <v>33</v>
      </c>
      <c r="Q1" s="11" t="s">
        <v>11</v>
      </c>
      <c r="R1" s="11" t="s">
        <v>13</v>
      </c>
      <c r="S1" s="11" t="s">
        <v>12</v>
      </c>
      <c r="T1" s="11" t="s">
        <v>5</v>
      </c>
      <c r="U1" s="11" t="s">
        <v>56</v>
      </c>
      <c r="V1" s="11" t="s">
        <v>126</v>
      </c>
      <c r="W1" s="11" t="s">
        <v>36</v>
      </c>
      <c r="X1" s="11" t="s">
        <v>126</v>
      </c>
      <c r="Y1" s="13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15"/>
      <c r="K2" s="9"/>
      <c r="L2" s="9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3"/>
      <c r="AA2" s="3"/>
      <c r="AB2" s="3"/>
      <c r="AC2" s="3"/>
      <c r="AD2" s="3"/>
    </row>
    <row r="3" spans="1:37" ht="15.75" customHeight="1">
      <c r="A3" s="34"/>
      <c r="B3" s="9" t="s">
        <v>130</v>
      </c>
      <c r="C3" s="15">
        <v>0.2</v>
      </c>
      <c r="D3" s="15"/>
      <c r="E3" s="15"/>
      <c r="F3" s="15"/>
      <c r="G3" s="15"/>
      <c r="H3" s="9"/>
      <c r="I3" s="9"/>
      <c r="J3" s="15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3"/>
      <c r="AA3" s="3"/>
      <c r="AB3" s="3"/>
      <c r="AC3" s="3"/>
      <c r="AD3" s="3"/>
    </row>
    <row r="4" spans="1:37" ht="15.75" customHeight="1">
      <c r="A4" s="37" t="s">
        <v>16</v>
      </c>
      <c r="B4" s="9" t="s">
        <v>68</v>
      </c>
      <c r="C4" s="15"/>
      <c r="D4" s="15"/>
      <c r="E4" s="15"/>
      <c r="F4" s="15">
        <v>1</v>
      </c>
      <c r="G4" s="15"/>
      <c r="H4" s="9"/>
      <c r="I4" s="9"/>
      <c r="J4" s="15"/>
      <c r="K4" s="9"/>
      <c r="L4" s="9"/>
      <c r="M4" s="15"/>
      <c r="N4" s="15"/>
      <c r="O4" s="15"/>
      <c r="P4" s="15"/>
      <c r="Q4" s="15"/>
      <c r="R4" s="15"/>
      <c r="S4" s="15">
        <v>0.1</v>
      </c>
      <c r="T4" s="15"/>
      <c r="U4" s="15"/>
      <c r="V4" s="15"/>
      <c r="W4" s="15"/>
      <c r="X4" s="15"/>
      <c r="Y4" s="9"/>
      <c r="Z4" s="3"/>
      <c r="AA4" s="3"/>
      <c r="AB4" s="3"/>
      <c r="AC4" s="3"/>
      <c r="AD4" s="3"/>
    </row>
    <row r="5" spans="1:37" ht="15.75" customHeight="1">
      <c r="A5" s="35"/>
      <c r="B5" s="9" t="s">
        <v>18</v>
      </c>
      <c r="C5" s="15"/>
      <c r="D5" s="15"/>
      <c r="E5" s="15">
        <v>0.1</v>
      </c>
      <c r="F5" s="15"/>
      <c r="G5" s="15"/>
      <c r="H5" s="9"/>
      <c r="I5" s="9"/>
      <c r="J5" s="15"/>
      <c r="K5" s="9"/>
      <c r="L5" s="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9"/>
      <c r="Z5" s="3"/>
      <c r="AA5" s="3"/>
      <c r="AB5" s="3"/>
      <c r="AC5" s="3"/>
      <c r="AD5" s="3"/>
    </row>
    <row r="6" spans="1:37" ht="15.75" customHeight="1">
      <c r="A6" s="35"/>
      <c r="B6" s="9" t="s">
        <v>59</v>
      </c>
      <c r="C6" s="15"/>
      <c r="D6" s="15"/>
      <c r="E6" s="15">
        <v>0.1</v>
      </c>
      <c r="F6" s="15"/>
      <c r="G6" s="15"/>
      <c r="H6" s="24"/>
      <c r="I6" s="9"/>
      <c r="J6" s="15"/>
      <c r="K6" s="9"/>
      <c r="L6" s="9"/>
      <c r="M6" s="15"/>
      <c r="N6" s="15"/>
      <c r="O6" s="15"/>
      <c r="P6" s="15"/>
      <c r="Q6" s="15"/>
      <c r="R6" s="15"/>
      <c r="S6" s="15"/>
      <c r="T6" s="15">
        <v>0.01</v>
      </c>
      <c r="U6" s="15"/>
      <c r="V6" s="15"/>
      <c r="W6" s="15"/>
      <c r="X6" s="15"/>
      <c r="Y6" s="9"/>
      <c r="Z6" s="3"/>
      <c r="AA6" s="3"/>
      <c r="AB6" s="3"/>
      <c r="AC6" s="3"/>
      <c r="AD6" s="3"/>
    </row>
    <row r="7" spans="1:37" ht="15.75" customHeight="1" thickBot="1">
      <c r="A7" s="31"/>
      <c r="B7" s="9" t="s">
        <v>58</v>
      </c>
      <c r="C7" s="49"/>
      <c r="D7" s="49">
        <v>1</v>
      </c>
      <c r="E7" s="49"/>
      <c r="F7" s="49"/>
      <c r="G7" s="49"/>
      <c r="H7" s="50"/>
      <c r="I7" s="50"/>
      <c r="J7" s="49"/>
      <c r="K7" s="50"/>
      <c r="L7" s="50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9"/>
      <c r="Z7" s="3"/>
      <c r="AA7" s="3"/>
      <c r="AB7" s="3"/>
      <c r="AC7" s="3"/>
      <c r="AD7" s="3"/>
    </row>
    <row r="8" spans="1:37" ht="15.75" customHeight="1">
      <c r="A8" s="35"/>
      <c r="B8" s="21" t="s">
        <v>60</v>
      </c>
      <c r="C8" s="47"/>
      <c r="D8" s="47"/>
      <c r="E8" s="47"/>
      <c r="F8" s="47"/>
      <c r="G8" s="47"/>
      <c r="H8" s="48"/>
      <c r="I8" s="48">
        <v>0.35</v>
      </c>
      <c r="J8" s="47"/>
      <c r="K8" s="48"/>
      <c r="L8" s="48"/>
      <c r="M8" s="47"/>
      <c r="N8" s="47"/>
      <c r="O8" s="47">
        <v>0.12</v>
      </c>
      <c r="P8" s="47">
        <v>0.1</v>
      </c>
      <c r="Q8" s="47">
        <v>1.1000000000000001</v>
      </c>
      <c r="R8" s="47">
        <v>0.1</v>
      </c>
      <c r="S8" s="47"/>
      <c r="T8" s="47"/>
      <c r="U8" s="47"/>
      <c r="V8" s="47"/>
      <c r="W8" s="47"/>
      <c r="X8" s="47"/>
      <c r="Y8" s="9"/>
      <c r="Z8" s="3"/>
      <c r="AA8" s="3"/>
      <c r="AB8" s="3"/>
      <c r="AC8" s="3"/>
      <c r="AD8" s="3"/>
    </row>
    <row r="9" spans="1:37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9"/>
      <c r="I9" s="9"/>
      <c r="J9" s="15"/>
      <c r="K9" s="9"/>
      <c r="L9" s="9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9"/>
      <c r="Z9" s="3"/>
      <c r="AA9" s="3"/>
      <c r="AB9" s="3"/>
      <c r="AC9" s="3"/>
      <c r="AD9" s="3"/>
    </row>
    <row r="10" spans="1:37" ht="15" customHeight="1">
      <c r="A10" s="37" t="s">
        <v>19</v>
      </c>
      <c r="B10" s="22" t="s">
        <v>201</v>
      </c>
      <c r="C10" s="15"/>
      <c r="D10" s="15"/>
      <c r="E10" s="15"/>
      <c r="F10" s="15"/>
      <c r="G10" s="15"/>
      <c r="H10" s="9"/>
      <c r="I10" s="9"/>
      <c r="J10" s="15"/>
      <c r="K10" s="26">
        <v>0.35</v>
      </c>
      <c r="L10" s="26">
        <v>0.36</v>
      </c>
      <c r="M10" s="15"/>
      <c r="N10" s="15"/>
      <c r="O10" s="15">
        <v>0.13</v>
      </c>
      <c r="P10" s="15">
        <v>0.11</v>
      </c>
      <c r="Q10" s="15"/>
      <c r="R10" s="15">
        <v>0.15</v>
      </c>
      <c r="S10" s="15"/>
      <c r="T10" s="15"/>
      <c r="U10" s="15"/>
      <c r="V10" s="15"/>
      <c r="W10" s="15"/>
      <c r="X10" s="15"/>
      <c r="Y10" s="9"/>
      <c r="Z10" s="3"/>
      <c r="AA10" s="3"/>
      <c r="AB10" s="3"/>
      <c r="AC10" s="3"/>
      <c r="AD10" s="3"/>
    </row>
    <row r="11" spans="1:37" ht="17.25" customHeight="1">
      <c r="A11" s="35"/>
      <c r="B11" s="21"/>
      <c r="C11" s="15"/>
      <c r="D11" s="15"/>
      <c r="E11" s="15"/>
      <c r="F11" s="15"/>
      <c r="G11" s="15"/>
      <c r="H11" s="24"/>
      <c r="I11" s="9"/>
      <c r="J11" s="15"/>
      <c r="K11" s="9"/>
      <c r="L11" s="9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9"/>
      <c r="Z11" s="3"/>
      <c r="AA11" s="3"/>
      <c r="AB11" s="3"/>
      <c r="AC11" s="3"/>
      <c r="AD11" s="3"/>
    </row>
    <row r="12" spans="1:37" ht="16.5" customHeight="1">
      <c r="A12" s="35"/>
      <c r="B12" s="21" t="s">
        <v>39</v>
      </c>
      <c r="C12" s="15"/>
      <c r="D12" s="15"/>
      <c r="E12" s="15">
        <v>0.1</v>
      </c>
      <c r="F12" s="15"/>
      <c r="G12" s="15"/>
      <c r="H12" s="9"/>
      <c r="I12" s="9"/>
      <c r="J12" s="15">
        <v>0.15</v>
      </c>
      <c r="K12" s="9"/>
      <c r="L12" s="9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"/>
      <c r="Z12" s="3"/>
      <c r="AA12" s="3"/>
      <c r="AB12" s="3"/>
      <c r="AC12" s="3"/>
      <c r="AD12" s="3"/>
    </row>
    <row r="13" spans="1:37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15"/>
      <c r="K13" s="9"/>
      <c r="L13" s="9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9"/>
      <c r="Z13" s="3"/>
      <c r="AA13" s="3"/>
      <c r="AB13" s="3"/>
      <c r="AC13" s="3"/>
      <c r="AD13" s="3"/>
    </row>
    <row r="14" spans="1:37" ht="15.75" customHeight="1">
      <c r="A14" s="31"/>
      <c r="B14" s="21"/>
      <c r="C14" s="15"/>
      <c r="D14" s="15"/>
      <c r="E14" s="15"/>
      <c r="F14" s="15"/>
      <c r="G14" s="15"/>
      <c r="H14" s="9"/>
      <c r="I14" s="9"/>
      <c r="J14" s="15"/>
      <c r="K14" s="9"/>
      <c r="L14" s="9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9"/>
      <c r="Z14" s="3"/>
      <c r="AA14" s="3"/>
      <c r="AB14" s="3"/>
      <c r="AC14" s="3"/>
      <c r="AD14" s="3"/>
    </row>
    <row r="15" spans="1:37" ht="14.25" customHeight="1" thickBot="1">
      <c r="A15" s="40"/>
      <c r="B15" s="21"/>
      <c r="C15" s="49"/>
      <c r="D15" s="49"/>
      <c r="E15" s="49"/>
      <c r="F15" s="49"/>
      <c r="G15" s="49"/>
      <c r="H15" s="50"/>
      <c r="I15" s="50"/>
      <c r="J15" s="49"/>
      <c r="K15" s="50"/>
      <c r="L15" s="50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9"/>
      <c r="Z15" s="3"/>
      <c r="AA15" s="3"/>
      <c r="AC15" s="3"/>
      <c r="AD15" s="3"/>
    </row>
    <row r="16" spans="1:37" ht="17.25" customHeight="1">
      <c r="A16" s="40" t="s">
        <v>20</v>
      </c>
      <c r="B16" s="9" t="s">
        <v>151</v>
      </c>
      <c r="C16" s="47"/>
      <c r="D16" s="47">
        <v>1</v>
      </c>
      <c r="E16" s="47"/>
      <c r="F16" s="47"/>
      <c r="G16" s="47"/>
      <c r="H16" s="48"/>
      <c r="I16" s="48"/>
      <c r="J16" s="47"/>
      <c r="K16" s="48"/>
      <c r="L16" s="48"/>
      <c r="M16" s="47"/>
      <c r="N16" s="47"/>
      <c r="O16" s="47"/>
      <c r="P16" s="47"/>
      <c r="Q16" s="47"/>
      <c r="R16" s="47">
        <v>0.15</v>
      </c>
      <c r="S16" s="47"/>
      <c r="T16" s="47"/>
      <c r="U16" s="47">
        <v>5</v>
      </c>
      <c r="V16" s="47"/>
      <c r="W16" s="47"/>
      <c r="X16" s="47"/>
      <c r="Y16" s="9"/>
      <c r="Z16" s="3"/>
      <c r="AA16" s="3"/>
      <c r="AB16" s="3"/>
      <c r="AC16" s="3"/>
      <c r="AD16" s="3"/>
    </row>
    <row r="17" spans="1:30" ht="23.25" customHeight="1">
      <c r="A17" s="32"/>
      <c r="B17" s="21" t="s">
        <v>10</v>
      </c>
      <c r="C17" s="15"/>
      <c r="D17" s="15"/>
      <c r="E17" s="15">
        <v>0.1</v>
      </c>
      <c r="F17" s="15">
        <v>1</v>
      </c>
      <c r="G17" s="15"/>
      <c r="H17" s="9"/>
      <c r="I17" s="9"/>
      <c r="J17" s="15"/>
      <c r="K17" s="9"/>
      <c r="L17" s="9"/>
      <c r="M17" s="15"/>
      <c r="N17" s="15">
        <v>0.03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9"/>
      <c r="Z17" s="3"/>
      <c r="AA17" s="3"/>
      <c r="AB17" s="3"/>
      <c r="AC17" s="3"/>
      <c r="AD17" s="3"/>
    </row>
    <row r="18" spans="1:30" ht="19.5" customHeight="1">
      <c r="A18" s="32"/>
      <c r="B18" s="9" t="s">
        <v>36</v>
      </c>
      <c r="C18" s="9"/>
      <c r="D18" s="15"/>
      <c r="E18" s="9"/>
      <c r="F18" s="9"/>
      <c r="G18" s="9"/>
      <c r="H18" s="9"/>
      <c r="I18" s="9"/>
      <c r="J18" s="15"/>
      <c r="K18" s="9"/>
      <c r="L18" s="9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0.2</v>
      </c>
      <c r="X18" s="15"/>
      <c r="Y18" s="9"/>
      <c r="Z18" s="3"/>
      <c r="AA18" s="3"/>
      <c r="AB18" s="3"/>
      <c r="AC18" s="3"/>
      <c r="AD18" s="3"/>
    </row>
    <row r="19" spans="1:30" ht="18.75">
      <c r="A19" s="33" t="s">
        <v>21</v>
      </c>
      <c r="B19" s="33"/>
      <c r="C19" s="15">
        <f t="shared" ref="C19:V19" si="0">C21/C20</f>
        <v>0.04</v>
      </c>
      <c r="D19" s="15">
        <f t="shared" si="0"/>
        <v>0.6</v>
      </c>
      <c r="E19" s="15">
        <f t="shared" si="0"/>
        <v>0.08</v>
      </c>
      <c r="F19" s="15">
        <f t="shared" si="0"/>
        <v>0.4</v>
      </c>
      <c r="G19" s="15">
        <f t="shared" si="0"/>
        <v>0</v>
      </c>
      <c r="H19" s="15">
        <f t="shared" si="0"/>
        <v>0</v>
      </c>
      <c r="I19" s="15">
        <f t="shared" si="0"/>
        <v>6.9999999999999993E-2</v>
      </c>
      <c r="J19" s="15">
        <f t="shared" si="0"/>
        <v>0.03</v>
      </c>
      <c r="K19" s="15">
        <f t="shared" si="0"/>
        <v>6.9999999999999993E-2</v>
      </c>
      <c r="L19" s="15">
        <f t="shared" si="0"/>
        <v>7.1999999999999995E-2</v>
      </c>
      <c r="M19" s="15">
        <f t="shared" si="0"/>
        <v>0</v>
      </c>
      <c r="N19" s="15">
        <f t="shared" si="0"/>
        <v>6.0000000000000001E-3</v>
      </c>
      <c r="O19" s="15">
        <f t="shared" si="0"/>
        <v>0.05</v>
      </c>
      <c r="P19" s="15">
        <f t="shared" si="0"/>
        <v>4.2000000000000003E-2</v>
      </c>
      <c r="Q19" s="15">
        <f t="shared" si="0"/>
        <v>0.22000000000000003</v>
      </c>
      <c r="R19" s="15">
        <v>0.32</v>
      </c>
      <c r="S19" s="15">
        <f t="shared" si="0"/>
        <v>0.02</v>
      </c>
      <c r="T19" s="15">
        <f t="shared" si="0"/>
        <v>2E-3</v>
      </c>
      <c r="U19" s="15">
        <f t="shared" si="0"/>
        <v>1</v>
      </c>
      <c r="V19" s="15">
        <f t="shared" si="0"/>
        <v>0</v>
      </c>
      <c r="W19" s="15">
        <f>W21/W20</f>
        <v>0.04</v>
      </c>
      <c r="X19" s="15">
        <f>X21/X20</f>
        <v>0</v>
      </c>
      <c r="Y19" s="9"/>
      <c r="Z19" s="3"/>
      <c r="AA19" s="3"/>
      <c r="AB19" s="3"/>
      <c r="AC19" s="3"/>
      <c r="AD19" s="3"/>
    </row>
    <row r="20" spans="1:30" ht="15.75">
      <c r="A20" s="30" t="s">
        <v>22</v>
      </c>
      <c r="B20" s="30"/>
      <c r="C20" s="17">
        <v>5</v>
      </c>
      <c r="D20" s="17">
        <v>5</v>
      </c>
      <c r="E20" s="17">
        <v>5</v>
      </c>
      <c r="F20" s="17">
        <v>5</v>
      </c>
      <c r="G20" s="17">
        <v>12</v>
      </c>
      <c r="H20" s="17">
        <v>12</v>
      </c>
      <c r="I20" s="17">
        <v>5</v>
      </c>
      <c r="J20" s="17">
        <v>5</v>
      </c>
      <c r="K20" s="17">
        <v>5</v>
      </c>
      <c r="L20" s="17">
        <v>5</v>
      </c>
      <c r="M20" s="17">
        <v>7</v>
      </c>
      <c r="N20" s="17">
        <v>5</v>
      </c>
      <c r="O20" s="17">
        <v>5</v>
      </c>
      <c r="P20" s="17">
        <v>5</v>
      </c>
      <c r="Q20" s="17">
        <v>5</v>
      </c>
      <c r="R20" s="17">
        <v>5</v>
      </c>
      <c r="S20" s="17">
        <v>5</v>
      </c>
      <c r="T20" s="17">
        <v>5</v>
      </c>
      <c r="U20" s="17">
        <v>5</v>
      </c>
      <c r="V20" s="17">
        <v>9</v>
      </c>
      <c r="W20" s="17">
        <v>5</v>
      </c>
      <c r="X20" s="17">
        <v>6</v>
      </c>
      <c r="Y20" s="9"/>
      <c r="Z20" s="3"/>
      <c r="AA20" s="3"/>
      <c r="AB20" s="3"/>
      <c r="AC20" s="3"/>
      <c r="AD20" s="3"/>
    </row>
    <row r="21" spans="1:30" ht="16.5" customHeight="1">
      <c r="A21" s="36" t="s">
        <v>23</v>
      </c>
      <c r="B21" s="36"/>
      <c r="C21" s="15">
        <f>C3+C4+C5+C6+C7+C8+C9+C10+C11+C12+C13+C14+C15+C16+C17+C18</f>
        <v>0.2</v>
      </c>
      <c r="D21" s="15">
        <f t="shared" ref="D21:X21" si="1">D3+D4+D5+D6+D7+D8+D9+D10+D11+D12+D13+D14+D15+D16+D17+D18</f>
        <v>3</v>
      </c>
      <c r="E21" s="15">
        <f t="shared" si="1"/>
        <v>0.4</v>
      </c>
      <c r="F21" s="15">
        <f t="shared" si="1"/>
        <v>2</v>
      </c>
      <c r="G21" s="15">
        <f t="shared" si="1"/>
        <v>0</v>
      </c>
      <c r="H21" s="15">
        <f t="shared" si="1"/>
        <v>0</v>
      </c>
      <c r="I21" s="15">
        <f t="shared" si="1"/>
        <v>0.35</v>
      </c>
      <c r="J21" s="15">
        <f t="shared" si="1"/>
        <v>0.15</v>
      </c>
      <c r="K21" s="15">
        <f t="shared" si="1"/>
        <v>0.35</v>
      </c>
      <c r="L21" s="15">
        <f t="shared" si="1"/>
        <v>0.36</v>
      </c>
      <c r="M21" s="15">
        <f t="shared" si="1"/>
        <v>0</v>
      </c>
      <c r="N21" s="15">
        <f t="shared" si="1"/>
        <v>0.03</v>
      </c>
      <c r="O21" s="15">
        <f t="shared" si="1"/>
        <v>0.25</v>
      </c>
      <c r="P21" s="15">
        <f t="shared" si="1"/>
        <v>0.21000000000000002</v>
      </c>
      <c r="Q21" s="15">
        <f t="shared" si="1"/>
        <v>1.1000000000000001</v>
      </c>
      <c r="R21" s="15">
        <f t="shared" si="1"/>
        <v>0.4</v>
      </c>
      <c r="S21" s="15">
        <f t="shared" si="1"/>
        <v>0.1</v>
      </c>
      <c r="T21" s="15">
        <f t="shared" si="1"/>
        <v>0.01</v>
      </c>
      <c r="U21" s="15">
        <f t="shared" si="1"/>
        <v>5</v>
      </c>
      <c r="V21" s="15">
        <f t="shared" si="1"/>
        <v>0</v>
      </c>
      <c r="W21" s="15">
        <f t="shared" si="1"/>
        <v>0.2</v>
      </c>
      <c r="X21" s="15">
        <f t="shared" si="1"/>
        <v>0</v>
      </c>
      <c r="Y21" s="9"/>
      <c r="Z21" s="3"/>
      <c r="AA21" s="3"/>
      <c r="AB21" s="3"/>
      <c r="AC21" s="3"/>
      <c r="AD21" s="3"/>
    </row>
    <row r="22" spans="1:30" ht="18.75">
      <c r="A22" s="30" t="s">
        <v>24</v>
      </c>
      <c r="B22" s="30"/>
      <c r="C22" s="15">
        <v>40</v>
      </c>
      <c r="D22" s="46">
        <v>25</v>
      </c>
      <c r="E22" s="15">
        <v>53</v>
      </c>
      <c r="F22" s="27">
        <v>60</v>
      </c>
      <c r="G22" s="27"/>
      <c r="H22" s="27"/>
      <c r="I22" s="27">
        <v>41</v>
      </c>
      <c r="J22" s="27">
        <v>150</v>
      </c>
      <c r="K22" s="46">
        <v>61</v>
      </c>
      <c r="L22" s="27">
        <v>169</v>
      </c>
      <c r="M22" s="27"/>
      <c r="N22" s="27">
        <v>575</v>
      </c>
      <c r="O22" s="27">
        <v>40</v>
      </c>
      <c r="P22" s="27">
        <v>45</v>
      </c>
      <c r="Q22" s="27">
        <v>32</v>
      </c>
      <c r="R22" s="27">
        <v>112</v>
      </c>
      <c r="S22" s="27">
        <v>425</v>
      </c>
      <c r="T22" s="15">
        <v>800</v>
      </c>
      <c r="U22" s="15">
        <v>7.9</v>
      </c>
      <c r="V22" s="15"/>
      <c r="W22" s="15">
        <v>299</v>
      </c>
      <c r="X22" s="15">
        <v>37</v>
      </c>
      <c r="Y22" s="9"/>
      <c r="Z22" s="3"/>
      <c r="AA22" s="3"/>
      <c r="AB22" s="3"/>
      <c r="AC22" s="3"/>
      <c r="AD22" s="3"/>
    </row>
    <row r="23" spans="1:30" ht="18.75">
      <c r="A23" s="30" t="s">
        <v>25</v>
      </c>
      <c r="B23" s="30"/>
      <c r="C23" s="16">
        <f t="shared" ref="C23:X23" si="2">PRODUCT(C21:C22)</f>
        <v>8</v>
      </c>
      <c r="D23" s="16">
        <f t="shared" si="2"/>
        <v>75</v>
      </c>
      <c r="E23" s="16">
        <f t="shared" si="2"/>
        <v>21.200000000000003</v>
      </c>
      <c r="F23" s="16">
        <f t="shared" si="2"/>
        <v>120</v>
      </c>
      <c r="G23" s="16">
        <f t="shared" si="2"/>
        <v>0</v>
      </c>
      <c r="H23" s="16">
        <f t="shared" si="2"/>
        <v>0</v>
      </c>
      <c r="I23" s="16">
        <f t="shared" si="2"/>
        <v>14.35</v>
      </c>
      <c r="J23" s="16">
        <f t="shared" si="2"/>
        <v>22.5</v>
      </c>
      <c r="K23" s="16">
        <f t="shared" si="2"/>
        <v>21.349999999999998</v>
      </c>
      <c r="L23" s="16">
        <f t="shared" si="2"/>
        <v>60.839999999999996</v>
      </c>
      <c r="M23" s="16">
        <f t="shared" si="2"/>
        <v>0</v>
      </c>
      <c r="N23" s="16">
        <f t="shared" si="2"/>
        <v>17.25</v>
      </c>
      <c r="O23" s="16">
        <f t="shared" si="2"/>
        <v>10</v>
      </c>
      <c r="P23" s="16">
        <f t="shared" si="2"/>
        <v>9.4500000000000011</v>
      </c>
      <c r="Q23" s="16">
        <f t="shared" si="2"/>
        <v>35.200000000000003</v>
      </c>
      <c r="R23" s="16">
        <f t="shared" si="2"/>
        <v>44.800000000000004</v>
      </c>
      <c r="S23" s="16">
        <f t="shared" si="2"/>
        <v>42.5</v>
      </c>
      <c r="T23" s="16">
        <f t="shared" si="2"/>
        <v>8</v>
      </c>
      <c r="U23" s="16">
        <f t="shared" si="2"/>
        <v>39.5</v>
      </c>
      <c r="V23" s="16">
        <f t="shared" si="2"/>
        <v>0</v>
      </c>
      <c r="W23" s="16">
        <f t="shared" si="2"/>
        <v>59.800000000000004</v>
      </c>
      <c r="X23" s="16">
        <f t="shared" si="2"/>
        <v>0</v>
      </c>
      <c r="Y23" s="23">
        <f>SUM(C23:X23)</f>
        <v>609.7399999999999</v>
      </c>
      <c r="Z23" s="3"/>
      <c r="AA23" s="28">
        <f ca="1">Y23+'02.12'!AD23</f>
        <v>2314.9699999999998</v>
      </c>
      <c r="AB23" s="3"/>
      <c r="AC23" s="3"/>
      <c r="AD23" s="3"/>
    </row>
    <row r="24" spans="1:30"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30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s">
        <v>27</v>
      </c>
      <c r="R25" s="4"/>
      <c r="S25" s="4"/>
      <c r="T25" s="4"/>
      <c r="U25" s="4"/>
      <c r="V25" s="4"/>
      <c r="W25" s="4"/>
      <c r="X25" s="5"/>
    </row>
    <row r="26" spans="1:30" ht="15.75">
      <c r="A26" s="4"/>
      <c r="H26" s="4"/>
      <c r="I26" s="4"/>
      <c r="J26" s="4"/>
      <c r="K26" s="4"/>
      <c r="L26" s="4"/>
      <c r="M26" s="4"/>
      <c r="O26" s="4"/>
      <c r="P26" s="4"/>
      <c r="R26" s="4"/>
      <c r="S26" s="4"/>
      <c r="T26" s="4"/>
      <c r="U26" s="4"/>
      <c r="V26" s="4"/>
      <c r="W26" s="4"/>
      <c r="X26" s="4"/>
    </row>
    <row r="27" spans="1:30" ht="15.75">
      <c r="B27" s="4" t="s">
        <v>28</v>
      </c>
      <c r="C27" s="4" t="s">
        <v>29</v>
      </c>
      <c r="D27" s="4"/>
      <c r="E27" s="4"/>
      <c r="F27" s="4"/>
      <c r="G27" s="4"/>
      <c r="N27" s="4"/>
      <c r="Q27" s="217" t="s">
        <v>77</v>
      </c>
      <c r="R27" s="217"/>
      <c r="S27" s="217"/>
      <c r="T27" s="217"/>
      <c r="U27" s="217"/>
      <c r="V27" s="217"/>
    </row>
  </sheetData>
  <mergeCells count="1">
    <mergeCell ref="Q27:V27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14"/>
  <dimension ref="A1:AJ27"/>
  <sheetViews>
    <sheetView zoomScale="75" workbookViewId="0">
      <selection activeCell="E22" sqref="E22"/>
    </sheetView>
  </sheetViews>
  <sheetFormatPr defaultRowHeight="15"/>
  <cols>
    <col min="1" max="1" width="13.140625" customWidth="1"/>
    <col min="2" max="2" width="20.7109375" customWidth="1"/>
    <col min="3" max="3" width="7.42578125" customWidth="1"/>
    <col min="4" max="4" width="8.28515625" customWidth="1"/>
    <col min="5" max="5" width="7.28515625" customWidth="1"/>
    <col min="6" max="6" width="7" customWidth="1"/>
    <col min="7" max="7" width="8.42578125" customWidth="1"/>
    <col min="8" max="8" width="9.7109375" hidden="1" customWidth="1"/>
    <col min="9" max="9" width="8" customWidth="1"/>
    <col min="10" max="10" width="7.7109375" customWidth="1"/>
    <col min="11" max="11" width="7.85546875" hidden="1" customWidth="1"/>
    <col min="12" max="12" width="7.85546875" customWidth="1"/>
    <col min="13" max="13" width="7.42578125" customWidth="1"/>
    <col min="14" max="14" width="7" hidden="1" customWidth="1"/>
    <col min="15" max="15" width="9.28515625" customWidth="1"/>
    <col min="16" max="16" width="7.28515625" customWidth="1"/>
    <col min="17" max="17" width="7.7109375" customWidth="1"/>
    <col min="18" max="18" width="7.28515625" customWidth="1"/>
    <col min="19" max="19" width="7.42578125" customWidth="1"/>
    <col min="20" max="20" width="6.85546875" customWidth="1"/>
    <col min="21" max="21" width="7.85546875" hidden="1" customWidth="1"/>
    <col min="22" max="22" width="7.5703125" customWidth="1"/>
    <col min="23" max="23" width="10.28515625" hidden="1" customWidth="1"/>
    <col min="24" max="24" width="13.85546875" customWidth="1"/>
    <col min="25" max="25" width="16.5703125" customWidth="1"/>
    <col min="26" max="32" width="5.7109375" customWidth="1"/>
  </cols>
  <sheetData>
    <row r="1" spans="1:36" ht="99.75" customHeight="1">
      <c r="A1" s="20" t="s">
        <v>191</v>
      </c>
      <c r="B1" s="10" t="s">
        <v>148</v>
      </c>
      <c r="C1" s="11" t="s">
        <v>6</v>
      </c>
      <c r="D1" s="11" t="s">
        <v>56</v>
      </c>
      <c r="E1" s="11" t="s">
        <v>2</v>
      </c>
      <c r="F1" s="11" t="s">
        <v>3</v>
      </c>
      <c r="G1" s="11" t="s">
        <v>4</v>
      </c>
      <c r="H1" s="11"/>
      <c r="I1" s="11" t="s">
        <v>66</v>
      </c>
      <c r="J1" s="11" t="s">
        <v>7</v>
      </c>
      <c r="K1" s="11" t="s">
        <v>182</v>
      </c>
      <c r="L1" s="11" t="s">
        <v>10</v>
      </c>
      <c r="M1" s="11" t="s">
        <v>34</v>
      </c>
      <c r="N1" s="11" t="s">
        <v>39</v>
      </c>
      <c r="O1" s="12" t="s">
        <v>9</v>
      </c>
      <c r="P1" s="11" t="s">
        <v>33</v>
      </c>
      <c r="Q1" s="11" t="s">
        <v>11</v>
      </c>
      <c r="R1" s="11" t="s">
        <v>86</v>
      </c>
      <c r="S1" s="11" t="s">
        <v>12</v>
      </c>
      <c r="T1" s="11" t="s">
        <v>61</v>
      </c>
      <c r="U1" s="11" t="s">
        <v>126</v>
      </c>
      <c r="V1" s="11" t="s">
        <v>87</v>
      </c>
      <c r="W1" s="11" t="s">
        <v>85</v>
      </c>
      <c r="X1" s="45"/>
      <c r="Z1" s="19"/>
      <c r="AA1" s="7"/>
      <c r="AB1" s="6"/>
      <c r="AC1" s="8"/>
      <c r="AD1" s="1"/>
      <c r="AF1" s="1"/>
      <c r="AG1" s="1"/>
      <c r="AH1" s="2"/>
      <c r="AI1" s="1"/>
      <c r="AJ1" s="1"/>
    </row>
    <row r="2" spans="1:36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  <c r="AC2" s="3"/>
    </row>
    <row r="3" spans="1:36" ht="18.75">
      <c r="A3" s="34"/>
      <c r="B3" s="9" t="s">
        <v>149</v>
      </c>
      <c r="C3" s="15">
        <v>0.2</v>
      </c>
      <c r="D3" s="15"/>
      <c r="E3" s="15"/>
      <c r="F3" s="15"/>
      <c r="G3" s="15"/>
      <c r="H3" s="9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  <c r="AC3" s="3"/>
    </row>
    <row r="4" spans="1:36" ht="18.75">
      <c r="A4" s="37" t="s">
        <v>16</v>
      </c>
      <c r="B4" s="9" t="s">
        <v>147</v>
      </c>
      <c r="C4" s="15"/>
      <c r="D4" s="15"/>
      <c r="E4" s="15"/>
      <c r="F4" s="15"/>
      <c r="G4" s="15">
        <v>1</v>
      </c>
      <c r="H4" s="9"/>
      <c r="I4" s="9"/>
      <c r="J4" s="9"/>
      <c r="K4" s="15"/>
      <c r="L4" s="15"/>
      <c r="M4" s="15"/>
      <c r="N4" s="15"/>
      <c r="O4" s="15"/>
      <c r="P4" s="15"/>
      <c r="Q4" s="15"/>
      <c r="R4" s="15"/>
      <c r="S4" s="15">
        <v>0.1</v>
      </c>
      <c r="T4" s="15"/>
      <c r="U4" s="15"/>
      <c r="V4" s="15"/>
      <c r="W4" s="15"/>
      <c r="X4" s="9"/>
      <c r="Y4" s="3"/>
      <c r="Z4" s="3"/>
      <c r="AA4" s="3"/>
      <c r="AB4" s="3"/>
      <c r="AC4" s="3"/>
    </row>
    <row r="5" spans="1:36" ht="18.75">
      <c r="A5" s="35"/>
      <c r="B5" s="9" t="s">
        <v>18</v>
      </c>
      <c r="C5" s="15"/>
      <c r="D5" s="15"/>
      <c r="E5" s="15"/>
      <c r="F5" s="15">
        <v>0.1</v>
      </c>
      <c r="G5" s="15"/>
      <c r="H5" s="9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  <c r="AC5" s="3"/>
    </row>
    <row r="6" spans="1:36" ht="18.75">
      <c r="A6" s="35"/>
      <c r="B6" s="9" t="s">
        <v>76</v>
      </c>
      <c r="C6" s="15"/>
      <c r="D6" s="15"/>
      <c r="E6" s="15"/>
      <c r="F6" s="15">
        <v>0.12</v>
      </c>
      <c r="G6" s="15"/>
      <c r="H6" s="24"/>
      <c r="I6" s="24"/>
      <c r="J6" s="9"/>
      <c r="K6" s="15"/>
      <c r="L6" s="15"/>
      <c r="M6" s="15">
        <v>0.4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9"/>
      <c r="Y6" s="3"/>
      <c r="Z6" s="3"/>
      <c r="AA6" s="3"/>
      <c r="AB6" s="3"/>
      <c r="AC6" s="3"/>
    </row>
    <row r="7" spans="1:36" ht="19.5" thickBot="1">
      <c r="A7" s="31"/>
      <c r="B7" s="9" t="s">
        <v>58</v>
      </c>
      <c r="C7" s="49"/>
      <c r="D7" s="49"/>
      <c r="E7" s="49">
        <v>1</v>
      </c>
      <c r="F7" s="49"/>
      <c r="G7" s="49"/>
      <c r="H7" s="50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  <c r="AC7" s="3"/>
    </row>
    <row r="8" spans="1:36" ht="18.75">
      <c r="A8" s="35"/>
      <c r="B8" s="21" t="s">
        <v>70</v>
      </c>
      <c r="C8" s="47"/>
      <c r="D8" s="47"/>
      <c r="E8" s="47"/>
      <c r="F8" s="47"/>
      <c r="G8" s="47"/>
      <c r="H8" s="48"/>
      <c r="I8" s="48">
        <v>0.23</v>
      </c>
      <c r="J8" s="48"/>
      <c r="K8" s="47"/>
      <c r="L8" s="47"/>
      <c r="M8" s="47"/>
      <c r="N8" s="47"/>
      <c r="O8" s="47">
        <v>0.13</v>
      </c>
      <c r="P8" s="47">
        <v>0.1</v>
      </c>
      <c r="Q8" s="47">
        <v>0.8</v>
      </c>
      <c r="R8" s="47"/>
      <c r="S8" s="47"/>
      <c r="T8" s="47"/>
      <c r="U8" s="47"/>
      <c r="V8" s="47"/>
      <c r="W8" s="47"/>
      <c r="X8" s="9"/>
      <c r="Y8" s="3"/>
      <c r="Z8" s="3"/>
      <c r="AA8" s="3"/>
      <c r="AB8" s="3"/>
      <c r="AC8" s="3"/>
    </row>
    <row r="9" spans="1:36" ht="18.75">
      <c r="A9" s="35"/>
      <c r="B9" s="21" t="s">
        <v>2</v>
      </c>
      <c r="C9" s="15"/>
      <c r="D9" s="15"/>
      <c r="E9" s="15">
        <v>1</v>
      </c>
      <c r="F9" s="15"/>
      <c r="G9" s="15"/>
      <c r="H9" s="9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  <c r="AC9" s="3"/>
    </row>
    <row r="10" spans="1:36" ht="18.75">
      <c r="A10" s="37" t="s">
        <v>19</v>
      </c>
      <c r="B10" s="22" t="s">
        <v>186</v>
      </c>
      <c r="C10" s="15"/>
      <c r="D10" s="15">
        <v>4</v>
      </c>
      <c r="E10" s="15"/>
      <c r="F10" s="15"/>
      <c r="G10" s="15"/>
      <c r="H10" s="9"/>
      <c r="I10" s="9"/>
      <c r="J10" s="9">
        <v>0.66</v>
      </c>
      <c r="K10" s="15"/>
      <c r="L10" s="15"/>
      <c r="M10" s="15"/>
      <c r="N10" s="15"/>
      <c r="O10" s="15"/>
      <c r="P10" s="15">
        <v>0.1</v>
      </c>
      <c r="Q10" s="15"/>
      <c r="R10" s="15">
        <v>0.1</v>
      </c>
      <c r="S10" s="15"/>
      <c r="T10" s="15"/>
      <c r="U10" s="15"/>
      <c r="V10" s="15"/>
      <c r="W10" s="15"/>
      <c r="X10" s="9"/>
      <c r="Y10" s="3"/>
      <c r="Z10" s="3"/>
      <c r="AA10" s="3"/>
      <c r="AB10" s="3"/>
      <c r="AC10" s="3"/>
    </row>
    <row r="11" spans="1:36" ht="18.75">
      <c r="A11" s="35"/>
      <c r="B11" s="21" t="s">
        <v>189</v>
      </c>
      <c r="C11" s="15"/>
      <c r="D11" s="15"/>
      <c r="E11" s="15"/>
      <c r="F11" s="15"/>
      <c r="G11" s="15"/>
      <c r="H11" s="9"/>
      <c r="I11" s="9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  <c r="AC11" s="3"/>
    </row>
    <row r="12" spans="1:36" ht="18.75">
      <c r="A12" s="35"/>
      <c r="B12" s="21" t="s">
        <v>10</v>
      </c>
      <c r="C12" s="15"/>
      <c r="D12" s="15"/>
      <c r="E12" s="15"/>
      <c r="F12" s="15">
        <v>0.12</v>
      </c>
      <c r="G12" s="15">
        <v>0.5</v>
      </c>
      <c r="H12" s="24"/>
      <c r="I12" s="24"/>
      <c r="J12" s="9"/>
      <c r="K12" s="15"/>
      <c r="L12" s="15">
        <v>0.05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9"/>
      <c r="Y12" s="3"/>
      <c r="Z12" s="3"/>
      <c r="AA12" s="3"/>
      <c r="AB12" s="3"/>
      <c r="AC12" s="3"/>
    </row>
    <row r="13" spans="1:36" ht="18.75">
      <c r="A13" s="35"/>
      <c r="B13" s="21"/>
      <c r="C13" s="15"/>
      <c r="D13" s="15"/>
      <c r="E13" s="15"/>
      <c r="F13" s="15"/>
      <c r="G13" s="15"/>
      <c r="H13" s="9"/>
      <c r="I13" s="9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  <c r="AC13" s="3"/>
    </row>
    <row r="14" spans="1:36" ht="19.5" thickBot="1">
      <c r="A14" s="73"/>
      <c r="B14" s="74"/>
      <c r="C14" s="49"/>
      <c r="D14" s="49"/>
      <c r="E14" s="49"/>
      <c r="F14" s="49"/>
      <c r="G14" s="49"/>
      <c r="H14" s="50"/>
      <c r="I14" s="50"/>
      <c r="J14" s="5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  <c r="Y14" s="3"/>
      <c r="Z14" s="3"/>
      <c r="AA14" s="3"/>
      <c r="AB14" s="3"/>
      <c r="AC14" s="3"/>
    </row>
    <row r="15" spans="1:36" ht="18.75">
      <c r="A15" s="40" t="s">
        <v>20</v>
      </c>
      <c r="B15" s="72" t="s">
        <v>185</v>
      </c>
      <c r="C15" s="47"/>
      <c r="D15" s="47">
        <v>2</v>
      </c>
      <c r="E15" s="47"/>
      <c r="F15" s="47"/>
      <c r="G15" s="47">
        <v>0.5</v>
      </c>
      <c r="H15" s="48"/>
      <c r="I15" s="48"/>
      <c r="J15" s="48"/>
      <c r="K15" s="47"/>
      <c r="L15" s="47"/>
      <c r="M15" s="47"/>
      <c r="N15" s="47"/>
      <c r="O15" s="47"/>
      <c r="P15" s="47"/>
      <c r="Q15" s="47"/>
      <c r="R15" s="47">
        <v>0.15</v>
      </c>
      <c r="S15" s="47"/>
      <c r="T15" s="47">
        <v>0.2</v>
      </c>
      <c r="U15" s="47"/>
      <c r="V15" s="58"/>
      <c r="W15" s="58"/>
      <c r="X15" s="48"/>
      <c r="Y15" s="3"/>
      <c r="Z15" s="3"/>
      <c r="AB15" s="3"/>
      <c r="AC15" s="3"/>
    </row>
    <row r="16" spans="1:36" ht="18.75">
      <c r="A16" s="40"/>
      <c r="B16" s="9" t="s">
        <v>59</v>
      </c>
      <c r="C16" s="47"/>
      <c r="D16" s="47"/>
      <c r="E16" s="47"/>
      <c r="F16" s="15">
        <v>0.12</v>
      </c>
      <c r="G16" s="47"/>
      <c r="H16" s="48"/>
      <c r="I16" s="48"/>
      <c r="J16" s="48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>
        <v>0.01</v>
      </c>
      <c r="W16" s="47"/>
      <c r="X16" s="9"/>
      <c r="Y16" s="3"/>
      <c r="Z16" s="3"/>
      <c r="AA16" s="3"/>
      <c r="AB16" s="3"/>
      <c r="AC16" s="3"/>
    </row>
    <row r="17" spans="1:29" ht="18.75">
      <c r="A17" s="32"/>
      <c r="B17" s="9" t="s">
        <v>34</v>
      </c>
      <c r="C17" s="47"/>
      <c r="D17" s="47"/>
      <c r="E17" s="47"/>
      <c r="F17" s="47"/>
      <c r="G17" s="47"/>
      <c r="H17" s="48"/>
      <c r="I17" s="48"/>
      <c r="J17" s="48"/>
      <c r="K17" s="47"/>
      <c r="L17" s="47"/>
      <c r="M17" s="47">
        <v>0.43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9"/>
      <c r="Y17" s="3"/>
      <c r="Z17" s="3"/>
      <c r="AA17" s="3"/>
      <c r="AB17" s="3"/>
      <c r="AC17" s="3"/>
    </row>
    <row r="18" spans="1:29" ht="18.75">
      <c r="A18" s="32"/>
      <c r="B18" s="9"/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9"/>
      <c r="Y18" s="3"/>
      <c r="Z18" s="3"/>
      <c r="AA18" s="3"/>
      <c r="AB18" s="3"/>
      <c r="AC18" s="3"/>
    </row>
    <row r="19" spans="1:29" ht="18.75">
      <c r="A19" s="33" t="s">
        <v>21</v>
      </c>
      <c r="B19" s="33"/>
      <c r="C19" s="15">
        <f>C21/C20</f>
        <v>0.05</v>
      </c>
      <c r="D19" s="15">
        <f>D21/D20</f>
        <v>1.5</v>
      </c>
      <c r="E19" s="15">
        <f t="shared" ref="E19:R19" si="0">E21/E20</f>
        <v>0.5</v>
      </c>
      <c r="F19" s="15">
        <f t="shared" si="0"/>
        <v>0.11499999999999999</v>
      </c>
      <c r="G19" s="15">
        <f t="shared" si="0"/>
        <v>0.5</v>
      </c>
      <c r="H19" s="15">
        <f t="shared" si="0"/>
        <v>0</v>
      </c>
      <c r="I19" s="15">
        <f t="shared" si="0"/>
        <v>5.7500000000000002E-2</v>
      </c>
      <c r="J19" s="15">
        <f t="shared" si="0"/>
        <v>0.16500000000000001</v>
      </c>
      <c r="K19" s="15">
        <f t="shared" si="0"/>
        <v>0</v>
      </c>
      <c r="L19" s="15">
        <f t="shared" si="0"/>
        <v>1.2500000000000001E-2</v>
      </c>
      <c r="M19" s="15">
        <f t="shared" si="0"/>
        <v>0.20750000000000002</v>
      </c>
      <c r="N19" s="15">
        <f t="shared" si="0"/>
        <v>0</v>
      </c>
      <c r="O19" s="15">
        <f t="shared" si="0"/>
        <v>3.2500000000000001E-2</v>
      </c>
      <c r="P19" s="15">
        <f t="shared" si="0"/>
        <v>0.05</v>
      </c>
      <c r="Q19" s="15">
        <f t="shared" si="0"/>
        <v>0.2</v>
      </c>
      <c r="R19" s="15">
        <f t="shared" si="0"/>
        <v>6.25E-2</v>
      </c>
      <c r="S19" s="15">
        <f>S21/S20</f>
        <v>2.5000000000000001E-2</v>
      </c>
      <c r="T19" s="15">
        <f>T21/T20</f>
        <v>0.05</v>
      </c>
      <c r="U19" s="15">
        <f>U21/U20</f>
        <v>0</v>
      </c>
      <c r="V19" s="15">
        <f>V21/V20</f>
        <v>2.5000000000000001E-3</v>
      </c>
      <c r="W19" s="15">
        <f>W21/W20</f>
        <v>0</v>
      </c>
      <c r="X19" s="9"/>
      <c r="Y19" s="3"/>
      <c r="Z19" s="3"/>
      <c r="AA19" s="3"/>
      <c r="AB19" s="3"/>
      <c r="AC19" s="3"/>
    </row>
    <row r="20" spans="1:29" ht="15.75">
      <c r="A20" s="30" t="s">
        <v>22</v>
      </c>
      <c r="B20" s="30"/>
      <c r="C20" s="17">
        <v>4</v>
      </c>
      <c r="D20" s="17">
        <v>4</v>
      </c>
      <c r="E20" s="17">
        <v>4</v>
      </c>
      <c r="F20" s="17">
        <v>4</v>
      </c>
      <c r="G20" s="17">
        <v>4</v>
      </c>
      <c r="H20" s="17">
        <v>9</v>
      </c>
      <c r="I20" s="17">
        <v>4</v>
      </c>
      <c r="J20" s="17">
        <v>4</v>
      </c>
      <c r="K20" s="17">
        <v>4</v>
      </c>
      <c r="L20" s="17">
        <v>4</v>
      </c>
      <c r="M20" s="17">
        <v>4</v>
      </c>
      <c r="N20" s="17">
        <v>6</v>
      </c>
      <c r="O20" s="17">
        <v>4</v>
      </c>
      <c r="P20" s="17">
        <v>4</v>
      </c>
      <c r="Q20" s="17">
        <v>4</v>
      </c>
      <c r="R20" s="17">
        <v>4</v>
      </c>
      <c r="S20" s="17">
        <v>4</v>
      </c>
      <c r="T20" s="17">
        <v>4</v>
      </c>
      <c r="U20" s="17">
        <v>4</v>
      </c>
      <c r="V20" s="17">
        <v>4</v>
      </c>
      <c r="W20" s="17">
        <v>9</v>
      </c>
      <c r="X20" s="9"/>
      <c r="Y20" s="3"/>
      <c r="Z20" s="3"/>
      <c r="AA20" s="3"/>
      <c r="AB20" s="3"/>
      <c r="AC20" s="3"/>
    </row>
    <row r="21" spans="1:29" ht="18.75" customHeight="1">
      <c r="A21" s="36" t="s">
        <v>23</v>
      </c>
      <c r="B21" s="36"/>
      <c r="C21" s="15">
        <f>C3+C4+C5+C6+C7+C8+C9+C10+C11+C12+C13+C14+C15+C16+C17+C18</f>
        <v>0.2</v>
      </c>
      <c r="D21" s="15">
        <f>D3+D4+D5+D6+D7+D8+D9+D10+D11+D12+D13+D14+D15+D16+D17+D18</f>
        <v>6</v>
      </c>
      <c r="E21" s="15">
        <f t="shared" ref="E21:V21" si="1">E3+E4+E5+E6+E7+E8+E9+E10+E11+E12+E13+E14+E15+E16+E17+E18</f>
        <v>2</v>
      </c>
      <c r="F21" s="15">
        <f t="shared" si="1"/>
        <v>0.45999999999999996</v>
      </c>
      <c r="G21" s="15">
        <f t="shared" si="1"/>
        <v>2</v>
      </c>
      <c r="H21" s="15">
        <f t="shared" si="1"/>
        <v>0</v>
      </c>
      <c r="I21" s="15">
        <f t="shared" si="1"/>
        <v>0.23</v>
      </c>
      <c r="J21" s="15">
        <f t="shared" si="1"/>
        <v>0.66</v>
      </c>
      <c r="K21" s="15">
        <f t="shared" si="1"/>
        <v>0</v>
      </c>
      <c r="L21" s="15">
        <f t="shared" si="1"/>
        <v>0.05</v>
      </c>
      <c r="M21" s="15">
        <f t="shared" si="1"/>
        <v>0.83000000000000007</v>
      </c>
      <c r="N21" s="15">
        <f t="shared" si="1"/>
        <v>0</v>
      </c>
      <c r="O21" s="15">
        <f t="shared" si="1"/>
        <v>0.13</v>
      </c>
      <c r="P21" s="15">
        <f t="shared" si="1"/>
        <v>0.2</v>
      </c>
      <c r="Q21" s="15">
        <f t="shared" si="1"/>
        <v>0.8</v>
      </c>
      <c r="R21" s="15">
        <f t="shared" si="1"/>
        <v>0.25</v>
      </c>
      <c r="S21" s="15">
        <f t="shared" si="1"/>
        <v>0.1</v>
      </c>
      <c r="T21" s="15">
        <f t="shared" si="1"/>
        <v>0.2</v>
      </c>
      <c r="U21" s="15">
        <f t="shared" si="1"/>
        <v>0</v>
      </c>
      <c r="V21" s="15">
        <f t="shared" si="1"/>
        <v>0.01</v>
      </c>
      <c r="W21" s="15">
        <f>W3+W4+W5+W6+W7+W8+W9+W10+W11+W12+W13+W14+W15+W16+W17+W18</f>
        <v>0</v>
      </c>
      <c r="X21" s="9"/>
      <c r="Y21" s="3"/>
      <c r="Z21" s="3"/>
      <c r="AA21" s="3"/>
      <c r="AB21" s="3"/>
      <c r="AC21" s="3"/>
    </row>
    <row r="22" spans="1:29" ht="18.75">
      <c r="A22" s="30" t="s">
        <v>24</v>
      </c>
      <c r="B22" s="30"/>
      <c r="C22" s="15">
        <v>70</v>
      </c>
      <c r="D22" s="15">
        <v>7.2</v>
      </c>
      <c r="E22" s="46">
        <v>25</v>
      </c>
      <c r="F22" s="27">
        <v>53</v>
      </c>
      <c r="G22" s="27">
        <v>59</v>
      </c>
      <c r="H22" s="27"/>
      <c r="I22" s="27">
        <v>169</v>
      </c>
      <c r="J22" s="27">
        <v>40</v>
      </c>
      <c r="K22" s="27"/>
      <c r="L22" s="27">
        <v>575</v>
      </c>
      <c r="M22" s="27">
        <v>62</v>
      </c>
      <c r="N22" s="27"/>
      <c r="O22" s="27">
        <v>40</v>
      </c>
      <c r="P22" s="27">
        <v>45</v>
      </c>
      <c r="Q22" s="27">
        <v>32</v>
      </c>
      <c r="R22" s="27">
        <v>112</v>
      </c>
      <c r="S22" s="27">
        <v>425</v>
      </c>
      <c r="T22" s="27">
        <v>38</v>
      </c>
      <c r="U22" s="27"/>
      <c r="V22" s="27">
        <v>800</v>
      </c>
      <c r="W22" s="27">
        <v>133</v>
      </c>
      <c r="X22" s="9"/>
      <c r="Y22" s="3"/>
      <c r="Z22" s="3"/>
      <c r="AA22" s="3"/>
      <c r="AB22" s="3"/>
      <c r="AC22" s="3"/>
    </row>
    <row r="23" spans="1:29" ht="18.75">
      <c r="A23" s="30" t="s">
        <v>25</v>
      </c>
      <c r="B23" s="30"/>
      <c r="C23" s="16">
        <f t="shared" ref="C23:W23" si="2">PRODUCT(C21:C22)</f>
        <v>14</v>
      </c>
      <c r="D23" s="16">
        <f>PRODUCT(D21:D22)</f>
        <v>43.2</v>
      </c>
      <c r="E23" s="16">
        <f t="shared" si="2"/>
        <v>50</v>
      </c>
      <c r="F23" s="16">
        <f t="shared" si="2"/>
        <v>24.38</v>
      </c>
      <c r="G23" s="16">
        <f t="shared" si="2"/>
        <v>118</v>
      </c>
      <c r="H23" s="16">
        <f t="shared" si="2"/>
        <v>0</v>
      </c>
      <c r="I23" s="16">
        <f t="shared" si="2"/>
        <v>38.870000000000005</v>
      </c>
      <c r="J23" s="16">
        <f t="shared" si="2"/>
        <v>26.400000000000002</v>
      </c>
      <c r="K23" s="16">
        <f t="shared" si="2"/>
        <v>0</v>
      </c>
      <c r="L23" s="16">
        <f t="shared" si="2"/>
        <v>28.75</v>
      </c>
      <c r="M23" s="138">
        <f t="shared" si="2"/>
        <v>51.460000000000008</v>
      </c>
      <c r="N23" s="16">
        <f t="shared" si="2"/>
        <v>0</v>
      </c>
      <c r="O23" s="16">
        <f t="shared" si="2"/>
        <v>5.2</v>
      </c>
      <c r="P23" s="16">
        <f t="shared" si="2"/>
        <v>9</v>
      </c>
      <c r="Q23" s="16">
        <f t="shared" si="2"/>
        <v>25.6</v>
      </c>
      <c r="R23" s="16">
        <f t="shared" si="2"/>
        <v>28</v>
      </c>
      <c r="S23" s="138">
        <f t="shared" si="2"/>
        <v>42.5</v>
      </c>
      <c r="T23" s="138">
        <f t="shared" si="2"/>
        <v>7.6000000000000005</v>
      </c>
      <c r="U23" s="16">
        <f t="shared" si="2"/>
        <v>0</v>
      </c>
      <c r="V23" s="16">
        <f t="shared" si="2"/>
        <v>8</v>
      </c>
      <c r="W23" s="16">
        <f t="shared" si="2"/>
        <v>0</v>
      </c>
      <c r="X23" s="23">
        <f>SUM(C23:W23)</f>
        <v>520.96</v>
      </c>
      <c r="Y23" s="28">
        <f ca="1">X23+'10.01'!X23</f>
        <v>520.96</v>
      </c>
      <c r="Z23" s="28"/>
      <c r="AA23" s="3"/>
      <c r="AB23" s="3"/>
      <c r="AC23" s="3"/>
    </row>
    <row r="24" spans="1:29"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4"/>
      <c r="W25" s="5"/>
      <c r="Y25" s="76"/>
    </row>
    <row r="26" spans="1:29" ht="15.75">
      <c r="A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  <c r="Y26" s="76">
        <f>Y23-[1]накоп.!O86</f>
        <v>520.96</v>
      </c>
    </row>
    <row r="27" spans="1:29" ht="15.75">
      <c r="B27" s="4" t="s">
        <v>28</v>
      </c>
      <c r="C27" s="4" t="s">
        <v>29</v>
      </c>
      <c r="D27" s="4"/>
      <c r="E27" s="4"/>
      <c r="F27" s="4"/>
      <c r="G27" s="4"/>
      <c r="M27" s="4" t="s">
        <v>30</v>
      </c>
      <c r="P27" s="216" t="s">
        <v>78</v>
      </c>
      <c r="Q27" s="216"/>
      <c r="R27" s="216"/>
      <c r="S27" s="216"/>
      <c r="T27" s="216"/>
      <c r="U27" s="216"/>
    </row>
  </sheetData>
  <mergeCells count="1">
    <mergeCell ref="P27:U27"/>
  </mergeCells>
  <phoneticPr fontId="10" type="noConversion"/>
  <pageMargins left="0.11811023622047245" right="0.11811023622047245" top="0.35433070866141736" bottom="0.15748031496062992" header="0.31496062992125984" footer="0.31496062992125984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4"/>
  <dimension ref="A1:AV105"/>
  <sheetViews>
    <sheetView tabSelected="1" topLeftCell="A28" zoomScale="75" zoomScaleNormal="65" workbookViewId="0">
      <selection activeCell="N14" sqref="N14:O53"/>
    </sheetView>
  </sheetViews>
  <sheetFormatPr defaultRowHeight="15"/>
  <cols>
    <col min="1" max="1" width="25.28515625" style="84" customWidth="1"/>
    <col min="2" max="14" width="11" style="84" customWidth="1"/>
    <col min="15" max="15" width="9.42578125" style="84" customWidth="1"/>
    <col min="16" max="16" width="12.5703125" style="84" customWidth="1"/>
    <col min="17" max="17" width="10.140625" style="84" hidden="1" customWidth="1"/>
    <col min="18" max="18" width="8.140625" style="84" customWidth="1"/>
    <col min="19" max="19" width="7.28515625" style="84" customWidth="1"/>
    <col min="20" max="20" width="7.5703125" style="84" customWidth="1"/>
    <col min="21" max="21" width="7.28515625" style="84" customWidth="1"/>
    <col min="22" max="22" width="7.140625" style="84" customWidth="1"/>
    <col min="23" max="24" width="6.85546875" style="84" customWidth="1"/>
    <col min="25" max="25" width="7.42578125" style="84" customWidth="1"/>
    <col min="26" max="27" width="7" style="84" customWidth="1"/>
    <col min="28" max="28" width="9.5703125" style="84" customWidth="1"/>
    <col min="29" max="34" width="6.85546875" style="84" customWidth="1"/>
    <col min="35" max="39" width="6" style="84" customWidth="1"/>
    <col min="40" max="48" width="7.140625" style="84" customWidth="1"/>
    <col min="49" max="16384" width="9.140625" style="84"/>
  </cols>
  <sheetData>
    <row r="1" spans="1:48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80"/>
      <c r="Y1" s="80"/>
      <c r="Z1" s="80"/>
      <c r="AA1" s="80"/>
      <c r="AB1" s="80"/>
      <c r="AC1" s="80"/>
      <c r="AD1" s="81" t="s">
        <v>43</v>
      </c>
      <c r="AE1" s="80"/>
      <c r="AF1" s="80"/>
      <c r="AG1" s="80"/>
      <c r="AH1" s="80"/>
      <c r="AI1" s="80"/>
      <c r="AJ1" s="80"/>
      <c r="AK1" s="81"/>
      <c r="AL1" s="82"/>
      <c r="AM1" s="82"/>
      <c r="AN1" s="82"/>
      <c r="AO1" s="82"/>
      <c r="AP1" s="82"/>
      <c r="AQ1" s="82"/>
      <c r="AR1" s="82"/>
      <c r="AS1" s="82"/>
      <c r="AT1" s="82"/>
      <c r="AU1" s="83"/>
    </row>
    <row r="2" spans="1:48" ht="12.75" customHeight="1">
      <c r="A2" s="78" t="s">
        <v>249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85"/>
      <c r="Y2" s="85"/>
      <c r="Z2" s="85"/>
      <c r="AA2" s="85"/>
      <c r="AB2" s="78" t="s">
        <v>44</v>
      </c>
      <c r="AC2" s="78"/>
      <c r="AD2" s="81">
        <v>511213</v>
      </c>
      <c r="AE2" s="85"/>
      <c r="AF2" s="85"/>
      <c r="AG2" s="85"/>
      <c r="AH2" s="85"/>
      <c r="AI2" s="78"/>
      <c r="AJ2" s="78"/>
      <c r="AK2" s="81"/>
      <c r="AL2" s="82"/>
      <c r="AM2" s="82"/>
      <c r="AN2" s="82"/>
      <c r="AO2" s="82"/>
      <c r="AP2" s="82"/>
      <c r="AQ2" s="82"/>
      <c r="AR2" s="82"/>
      <c r="AS2" s="82"/>
      <c r="AT2" s="82"/>
      <c r="AU2" s="83"/>
    </row>
    <row r="3" spans="1:48" ht="12.75" customHeight="1">
      <c r="A3" s="78" t="s">
        <v>55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85"/>
      <c r="Y3" s="85"/>
      <c r="Z3" s="85"/>
      <c r="AA3" s="85"/>
      <c r="AB3" s="85"/>
      <c r="AC3" s="85" t="s">
        <v>45</v>
      </c>
      <c r="AD3" s="86"/>
      <c r="AE3" s="85"/>
      <c r="AF3" s="85"/>
      <c r="AG3" s="85"/>
      <c r="AH3" s="85"/>
      <c r="AI3" s="85"/>
      <c r="AJ3" s="85"/>
      <c r="AK3" s="86"/>
      <c r="AL3" s="87"/>
      <c r="AM3" s="87"/>
      <c r="AN3" s="87"/>
      <c r="AO3" s="87"/>
      <c r="AP3" s="87"/>
      <c r="AQ3" s="87"/>
      <c r="AR3" s="87"/>
      <c r="AS3" s="87"/>
      <c r="AT3" s="87"/>
      <c r="AU3" s="83"/>
    </row>
    <row r="4" spans="1:48" ht="12.75" customHeight="1">
      <c r="A4" s="78" t="s">
        <v>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5"/>
      <c r="Y4" s="85"/>
      <c r="Z4" s="85"/>
      <c r="AA4" s="85"/>
      <c r="AB4" s="85"/>
      <c r="AC4" s="85"/>
      <c r="AD4" s="86"/>
      <c r="AE4" s="85"/>
      <c r="AF4" s="85"/>
      <c r="AG4" s="85"/>
      <c r="AH4" s="85"/>
      <c r="AI4" s="85"/>
      <c r="AJ4" s="85"/>
      <c r="AK4" s="86"/>
      <c r="AL4" s="87"/>
      <c r="AM4" s="87"/>
      <c r="AN4" s="87"/>
      <c r="AO4" s="87"/>
      <c r="AP4" s="87"/>
      <c r="AQ4" s="87"/>
      <c r="AR4" s="87"/>
      <c r="AS4" s="87"/>
      <c r="AT4" s="87"/>
      <c r="AU4" s="83"/>
    </row>
    <row r="5" spans="1:48" ht="12" customHeight="1">
      <c r="A5" s="78" t="s">
        <v>67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85"/>
      <c r="Y5" s="85"/>
      <c r="Z5" s="85"/>
      <c r="AA5" s="85"/>
      <c r="AB5" s="85"/>
      <c r="AC5" s="85"/>
      <c r="AD5" s="86"/>
      <c r="AE5" s="85"/>
      <c r="AF5" s="85"/>
      <c r="AG5" s="85"/>
      <c r="AH5" s="85"/>
      <c r="AI5" s="85"/>
      <c r="AJ5" s="85"/>
      <c r="AK5" s="86"/>
      <c r="AL5" s="87"/>
      <c r="AM5" s="87"/>
      <c r="AN5" s="87"/>
      <c r="AO5" s="87"/>
      <c r="AP5" s="87"/>
      <c r="AQ5" s="87"/>
      <c r="AR5" s="87"/>
      <c r="AS5" s="87"/>
      <c r="AT5" s="87"/>
      <c r="AU5" s="83"/>
    </row>
    <row r="6" spans="1:48" ht="12.75" hidden="1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5"/>
      <c r="Y6" s="85"/>
      <c r="Z6" s="85"/>
      <c r="AA6" s="85"/>
      <c r="AB6" s="85"/>
      <c r="AC6" s="85" t="s">
        <v>47</v>
      </c>
      <c r="AD6" s="86"/>
      <c r="AE6" s="85"/>
      <c r="AF6" s="85"/>
      <c r="AG6" s="85"/>
      <c r="AH6" s="85"/>
      <c r="AI6" s="85"/>
      <c r="AJ6" s="85"/>
      <c r="AK6" s="86"/>
      <c r="AL6" s="87"/>
      <c r="AM6" s="87"/>
      <c r="AN6" s="87"/>
      <c r="AO6" s="87"/>
      <c r="AP6" s="87"/>
      <c r="AQ6" s="87"/>
      <c r="AR6" s="87"/>
      <c r="AS6" s="87"/>
      <c r="AT6" s="87"/>
      <c r="AU6" s="83"/>
    </row>
    <row r="7" spans="1:48" ht="6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8"/>
      <c r="O7" s="88"/>
      <c r="P7" s="88"/>
      <c r="Q7" s="88"/>
      <c r="R7" s="88"/>
      <c r="S7" s="88"/>
      <c r="T7" s="88"/>
      <c r="U7" s="88"/>
      <c r="V7" s="88"/>
      <c r="W7" s="88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</row>
    <row r="8" spans="1:48" ht="0.75" hidden="1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8"/>
      <c r="O8" s="88"/>
      <c r="P8" s="88"/>
      <c r="Q8" s="88"/>
      <c r="R8" s="88"/>
      <c r="S8" s="88"/>
      <c r="T8" s="88"/>
      <c r="U8" s="88"/>
      <c r="V8" s="88"/>
      <c r="W8" s="88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</row>
    <row r="9" spans="1:48" ht="12.75" hidden="1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</row>
    <row r="10" spans="1:48" ht="17.25" customHeight="1">
      <c r="A10" s="89" t="s">
        <v>48</v>
      </c>
      <c r="B10" s="89"/>
      <c r="C10" s="89"/>
      <c r="D10" s="89"/>
      <c r="E10" s="90"/>
      <c r="F10" s="90"/>
      <c r="G10" s="90"/>
      <c r="H10" s="90"/>
      <c r="I10" s="90"/>
      <c r="J10" s="90"/>
      <c r="K10" s="141"/>
      <c r="L10" s="141"/>
      <c r="M10" s="141"/>
      <c r="N10" s="91" t="s">
        <v>49</v>
      </c>
      <c r="O10" s="92"/>
      <c r="P10" s="93"/>
      <c r="Q10" s="94"/>
      <c r="R10" s="95">
        <v>10</v>
      </c>
      <c r="S10" s="95">
        <v>11</v>
      </c>
      <c r="T10" s="95">
        <v>12</v>
      </c>
      <c r="U10" s="95">
        <v>13</v>
      </c>
      <c r="V10" s="95">
        <v>14</v>
      </c>
      <c r="W10" s="95">
        <v>17</v>
      </c>
      <c r="X10" s="95">
        <v>18</v>
      </c>
      <c r="Y10" s="95">
        <v>21</v>
      </c>
      <c r="Z10" s="95">
        <v>24</v>
      </c>
      <c r="AA10" s="167"/>
      <c r="AB10" s="167"/>
      <c r="AC10" s="167"/>
      <c r="AD10" s="167"/>
      <c r="AE10" s="167"/>
      <c r="AF10" s="167"/>
      <c r="AG10" s="167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6" t="s">
        <v>50</v>
      </c>
      <c r="AV10" s="97"/>
    </row>
    <row r="11" spans="1:48" ht="5.25" hidden="1" customHeight="1">
      <c r="A11" s="98"/>
      <c r="B11" s="98"/>
      <c r="C11" s="98"/>
      <c r="D11" s="98"/>
      <c r="E11" s="99"/>
      <c r="F11" s="99"/>
      <c r="G11" s="99"/>
      <c r="H11" s="99"/>
      <c r="I11" s="99"/>
      <c r="J11" s="99"/>
      <c r="K11" s="142"/>
      <c r="L11" s="142"/>
      <c r="M11" s="142"/>
      <c r="N11" s="91"/>
      <c r="O11" s="92"/>
      <c r="P11" s="93"/>
      <c r="Q11" s="94"/>
      <c r="R11" s="95"/>
      <c r="S11" s="95"/>
      <c r="T11" s="95"/>
      <c r="U11" s="95"/>
      <c r="V11" s="95"/>
      <c r="W11" s="95"/>
      <c r="X11" s="95"/>
      <c r="Y11" s="95"/>
      <c r="Z11" s="95"/>
      <c r="AA11" s="151"/>
      <c r="AB11" s="151"/>
      <c r="AC11" s="151"/>
      <c r="AD11" s="151"/>
      <c r="AE11" s="151"/>
      <c r="AF11" s="151"/>
      <c r="AG11" s="160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100"/>
      <c r="AU11" s="96"/>
      <c r="AV11" s="97"/>
    </row>
    <row r="12" spans="1:48" ht="3.75" hidden="1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101"/>
      <c r="L12" s="101"/>
      <c r="M12" s="101"/>
      <c r="N12" s="89" t="s">
        <v>51</v>
      </c>
      <c r="O12" s="89"/>
      <c r="P12" s="89" t="s">
        <v>52</v>
      </c>
      <c r="Q12" s="102"/>
      <c r="R12" s="103"/>
      <c r="S12" s="103"/>
      <c r="T12" s="103"/>
      <c r="U12" s="103"/>
      <c r="V12" s="103"/>
      <c r="W12" s="103"/>
      <c r="X12" s="103"/>
      <c r="Y12" s="103"/>
      <c r="Z12" s="103"/>
      <c r="AA12" s="158"/>
      <c r="AB12" s="158"/>
      <c r="AC12" s="158"/>
      <c r="AD12" s="158"/>
      <c r="AE12" s="158"/>
      <c r="AF12" s="158"/>
      <c r="AG12" s="161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4"/>
      <c r="AU12" s="96"/>
      <c r="AV12" s="97"/>
    </row>
    <row r="13" spans="1:48" ht="20.25" customHeight="1">
      <c r="A13" s="98"/>
      <c r="B13" s="163" t="s">
        <v>168</v>
      </c>
      <c r="C13" s="163" t="s">
        <v>169</v>
      </c>
      <c r="D13" s="163" t="s">
        <v>170</v>
      </c>
      <c r="E13" s="206" t="s">
        <v>168</v>
      </c>
      <c r="F13" s="137" t="s">
        <v>169</v>
      </c>
      <c r="G13" s="137" t="s">
        <v>170</v>
      </c>
      <c r="H13" s="137" t="s">
        <v>168</v>
      </c>
      <c r="I13" s="137" t="s">
        <v>169</v>
      </c>
      <c r="J13" s="137" t="s">
        <v>170</v>
      </c>
      <c r="K13" s="209" t="s">
        <v>168</v>
      </c>
      <c r="L13" s="137"/>
      <c r="M13" s="137" t="s">
        <v>170</v>
      </c>
      <c r="N13" s="137" t="s">
        <v>168</v>
      </c>
      <c r="O13" s="137" t="s">
        <v>169</v>
      </c>
      <c r="P13" s="137" t="s">
        <v>170</v>
      </c>
      <c r="Q13" s="101"/>
      <c r="R13" s="105"/>
      <c r="S13" s="105"/>
      <c r="T13" s="105"/>
      <c r="U13" s="105"/>
      <c r="V13" s="105"/>
      <c r="W13" s="105"/>
      <c r="X13" s="105"/>
      <c r="Y13" s="105"/>
      <c r="Z13" s="105"/>
      <c r="AA13" s="152"/>
      <c r="AB13" s="152"/>
      <c r="AC13" s="152"/>
      <c r="AD13" s="152"/>
      <c r="AE13" s="152"/>
      <c r="AF13" s="152"/>
      <c r="AG13" s="152"/>
      <c r="AH13" s="152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6"/>
      <c r="AU13" s="107"/>
      <c r="AV13" s="97"/>
    </row>
    <row r="14" spans="1:48" ht="16.5" customHeight="1">
      <c r="A14" s="189" t="s">
        <v>101</v>
      </c>
      <c r="B14" s="190">
        <v>3.9</v>
      </c>
      <c r="C14" s="194">
        <v>72</v>
      </c>
      <c r="D14" s="190">
        <f t="shared" ref="D14:D53" si="0">B14*C14</f>
        <v>280.8</v>
      </c>
      <c r="E14" s="207"/>
      <c r="F14" s="194">
        <v>72</v>
      </c>
      <c r="G14" s="204">
        <f>E14*F14</f>
        <v>0</v>
      </c>
      <c r="H14" s="204">
        <f t="shared" ref="H14:H35" si="1">B14+E14</f>
        <v>3.9</v>
      </c>
      <c r="I14" s="194">
        <v>72</v>
      </c>
      <c r="J14" s="194">
        <f>I14*H14</f>
        <v>280.8</v>
      </c>
      <c r="K14" s="210">
        <f t="shared" ref="K14:K35" si="2">H14-N14</f>
        <v>3.15</v>
      </c>
      <c r="L14" s="145">
        <v>72</v>
      </c>
      <c r="M14" s="180">
        <f t="shared" ref="M14:M35" si="3">J14-P14</f>
        <v>226.8</v>
      </c>
      <c r="N14" s="111">
        <f>Q14+R14+S14+T14+U14+V14+W14+X14+Y14+Z14+AA14+AB14+AC14+AD14+AE14+AF14+AG14+AH14+AI14+AJ14+AK14+AL14+AM14</f>
        <v>0.75</v>
      </c>
      <c r="O14" s="110">
        <v>72</v>
      </c>
      <c r="P14" s="112">
        <f>N14*O14</f>
        <v>54</v>
      </c>
      <c r="Q14" s="111"/>
      <c r="R14" s="113"/>
      <c r="S14" s="113"/>
      <c r="T14" s="113">
        <v>0.35</v>
      </c>
      <c r="U14" s="113"/>
      <c r="V14" s="113">
        <v>0.2</v>
      </c>
      <c r="W14" s="113">
        <v>0.2</v>
      </c>
      <c r="X14" s="113"/>
      <c r="Y14" s="113"/>
      <c r="Z14" s="113"/>
      <c r="AA14" s="153"/>
      <c r="AB14" s="153"/>
      <c r="AC14" s="153"/>
      <c r="AD14" s="153"/>
      <c r="AE14" s="153"/>
      <c r="AF14" s="153"/>
      <c r="AG14" s="153"/>
      <c r="AH14" s="153"/>
      <c r="AI14" s="113"/>
      <c r="AJ14" s="113"/>
      <c r="AK14" s="113"/>
      <c r="AL14" s="113"/>
      <c r="AM14" s="113"/>
      <c r="AN14" s="113"/>
      <c r="AO14" s="115"/>
      <c r="AP14" s="95"/>
      <c r="AQ14" s="95"/>
      <c r="AR14" s="116"/>
      <c r="AS14" s="116"/>
      <c r="AT14" s="116"/>
      <c r="AU14" s="112" t="e">
        <f>[2]Лист8!G17+[2]Лист1!G17+[2]Лист1!G17</f>
        <v>#REF!</v>
      </c>
      <c r="AV14" s="117"/>
    </row>
    <row r="15" spans="1:48" ht="16.5" customHeight="1">
      <c r="A15" s="189" t="s">
        <v>209</v>
      </c>
      <c r="B15" s="190">
        <v>1.56</v>
      </c>
      <c r="C15" s="194">
        <v>459</v>
      </c>
      <c r="D15" s="190">
        <f t="shared" si="0"/>
        <v>716.04000000000008</v>
      </c>
      <c r="E15" s="207"/>
      <c r="F15" s="194">
        <v>459</v>
      </c>
      <c r="G15" s="204">
        <f t="shared" ref="G15:G22" si="4">E15*F15</f>
        <v>0</v>
      </c>
      <c r="H15" s="204">
        <f t="shared" si="1"/>
        <v>1.56</v>
      </c>
      <c r="I15" s="194">
        <v>459</v>
      </c>
      <c r="J15" s="194">
        <f t="shared" ref="J15:J22" si="5">I15*H15</f>
        <v>716.04000000000008</v>
      </c>
      <c r="K15" s="210">
        <f t="shared" si="2"/>
        <v>0.19999999999999996</v>
      </c>
      <c r="L15" s="145">
        <v>459</v>
      </c>
      <c r="M15" s="180">
        <f t="shared" si="3"/>
        <v>91.800000000000068</v>
      </c>
      <c r="N15" s="111">
        <f t="shared" ref="N15:N22" si="6">Q15+R15+S15+T15+U15+V15+W15+X15+Y15+Z15+AA15+AB15+AC15+AD15+AE15+AF15+AG15+AH15+AI15+AJ15+AK15+AL15+AM15</f>
        <v>1.36</v>
      </c>
      <c r="O15" s="110">
        <v>459</v>
      </c>
      <c r="P15" s="112">
        <f t="shared" ref="P15:P22" si="7">N15*O15</f>
        <v>624.24</v>
      </c>
      <c r="Q15" s="111"/>
      <c r="R15" s="113"/>
      <c r="S15" s="113"/>
      <c r="T15" s="113">
        <v>0.35</v>
      </c>
      <c r="U15" s="113">
        <v>0.35</v>
      </c>
      <c r="V15" s="113"/>
      <c r="W15" s="113">
        <v>0.33</v>
      </c>
      <c r="X15" s="113">
        <v>0.33</v>
      </c>
      <c r="Y15" s="113"/>
      <c r="Z15" s="113"/>
      <c r="AA15" s="153"/>
      <c r="AB15" s="153"/>
      <c r="AC15" s="153"/>
      <c r="AD15" s="153"/>
      <c r="AE15" s="153"/>
      <c r="AF15" s="153"/>
      <c r="AG15" s="153"/>
      <c r="AH15" s="153"/>
      <c r="AI15" s="113"/>
      <c r="AJ15" s="113"/>
      <c r="AK15" s="113"/>
      <c r="AL15" s="113"/>
      <c r="AM15" s="113"/>
      <c r="AN15" s="113"/>
      <c r="AO15" s="114"/>
      <c r="AP15" s="95"/>
      <c r="AQ15" s="95"/>
      <c r="AR15" s="95"/>
      <c r="AS15" s="95"/>
      <c r="AT15" s="100"/>
      <c r="AU15" s="112"/>
      <c r="AV15" s="117"/>
    </row>
    <row r="16" spans="1:48" ht="16.5" customHeight="1">
      <c r="A16" s="189" t="s">
        <v>99</v>
      </c>
      <c r="B16" s="190">
        <v>0.34999999999999987</v>
      </c>
      <c r="C16" s="190">
        <v>40</v>
      </c>
      <c r="D16" s="190">
        <f t="shared" si="0"/>
        <v>13.999999999999995</v>
      </c>
      <c r="E16" s="207"/>
      <c r="F16" s="190">
        <v>40</v>
      </c>
      <c r="G16" s="204">
        <f t="shared" si="4"/>
        <v>0</v>
      </c>
      <c r="H16" s="204">
        <f t="shared" si="1"/>
        <v>0.34999999999999987</v>
      </c>
      <c r="I16" s="190">
        <v>40</v>
      </c>
      <c r="J16" s="194">
        <f t="shared" si="5"/>
        <v>13.999999999999995</v>
      </c>
      <c r="K16" s="210">
        <f t="shared" si="2"/>
        <v>0.14999999999999986</v>
      </c>
      <c r="L16" s="179">
        <v>40</v>
      </c>
      <c r="M16" s="180">
        <f t="shared" si="3"/>
        <v>5.9999999999999947</v>
      </c>
      <c r="N16" s="111">
        <f t="shared" si="6"/>
        <v>0.2</v>
      </c>
      <c r="O16" s="109">
        <v>40</v>
      </c>
      <c r="P16" s="112">
        <f t="shared" si="7"/>
        <v>8</v>
      </c>
      <c r="Q16" s="111"/>
      <c r="R16" s="113">
        <v>0.2</v>
      </c>
      <c r="S16" s="113"/>
      <c r="T16" s="113"/>
      <c r="U16" s="113"/>
      <c r="V16" s="113"/>
      <c r="W16" s="113"/>
      <c r="X16" s="113"/>
      <c r="Y16" s="113"/>
      <c r="Z16" s="113"/>
      <c r="AA16" s="153"/>
      <c r="AB16" s="153"/>
      <c r="AC16" s="153"/>
      <c r="AD16" s="153"/>
      <c r="AE16" s="153"/>
      <c r="AF16" s="153"/>
      <c r="AG16" s="153"/>
      <c r="AH16" s="153"/>
      <c r="AI16" s="113"/>
      <c r="AJ16" s="113"/>
      <c r="AK16" s="113"/>
      <c r="AL16" s="113"/>
      <c r="AM16" s="113"/>
      <c r="AN16" s="113"/>
      <c r="AO16" s="114"/>
      <c r="AP16" s="95"/>
      <c r="AQ16" s="95"/>
      <c r="AR16" s="95"/>
      <c r="AS16" s="95"/>
      <c r="AT16" s="100"/>
      <c r="AU16" s="112" t="e">
        <f>[2]Лист8!G19+[2]Лист1!G19+[2]Лист1!G19</f>
        <v>#REF!</v>
      </c>
      <c r="AV16" s="97"/>
    </row>
    <row r="17" spans="1:48" ht="16.5" customHeight="1">
      <c r="A17" s="189" t="s">
        <v>94</v>
      </c>
      <c r="B17" s="190">
        <v>5</v>
      </c>
      <c r="C17" s="190">
        <v>405</v>
      </c>
      <c r="D17" s="190">
        <f t="shared" si="0"/>
        <v>2025</v>
      </c>
      <c r="E17" s="207"/>
      <c r="F17" s="190">
        <v>405</v>
      </c>
      <c r="G17" s="204">
        <f t="shared" si="4"/>
        <v>0</v>
      </c>
      <c r="H17" s="204">
        <f t="shared" si="1"/>
        <v>5</v>
      </c>
      <c r="I17" s="190">
        <v>405</v>
      </c>
      <c r="J17" s="194">
        <f t="shared" si="5"/>
        <v>2025</v>
      </c>
      <c r="K17" s="210">
        <f t="shared" si="2"/>
        <v>3.92</v>
      </c>
      <c r="L17" s="179">
        <v>405</v>
      </c>
      <c r="M17" s="180">
        <f t="shared" si="3"/>
        <v>1587.6</v>
      </c>
      <c r="N17" s="111">
        <f t="shared" si="6"/>
        <v>1.08</v>
      </c>
      <c r="O17" s="109">
        <v>405</v>
      </c>
      <c r="P17" s="112">
        <f t="shared" si="7"/>
        <v>437.40000000000003</v>
      </c>
      <c r="Q17" s="111"/>
      <c r="R17" s="113">
        <v>0.25</v>
      </c>
      <c r="S17" s="113">
        <v>0.45</v>
      </c>
      <c r="T17" s="113"/>
      <c r="U17" s="113"/>
      <c r="V17" s="113">
        <v>0.27</v>
      </c>
      <c r="W17" s="113"/>
      <c r="X17" s="113"/>
      <c r="Y17" s="113"/>
      <c r="Z17" s="113">
        <v>0.11</v>
      </c>
      <c r="AA17" s="153"/>
      <c r="AB17" s="153"/>
      <c r="AC17" s="153"/>
      <c r="AD17" s="153"/>
      <c r="AE17" s="153"/>
      <c r="AF17" s="153"/>
      <c r="AG17" s="153"/>
      <c r="AH17" s="153"/>
      <c r="AI17" s="113"/>
      <c r="AJ17" s="113"/>
      <c r="AK17" s="113"/>
      <c r="AL17" s="113"/>
      <c r="AM17" s="113"/>
      <c r="AN17" s="113"/>
      <c r="AO17" s="114"/>
      <c r="AP17" s="95"/>
      <c r="AQ17" s="95"/>
      <c r="AR17" s="95"/>
      <c r="AS17" s="95"/>
      <c r="AT17" s="100"/>
      <c r="AU17" s="112" t="e">
        <f>[2]Лист8!G20+[2]Лист1!G20+[2]Лист1!G20</f>
        <v>#REF!</v>
      </c>
      <c r="AV17" s="97"/>
    </row>
    <row r="18" spans="1:48" ht="16.5" customHeight="1">
      <c r="A18" s="189" t="s">
        <v>208</v>
      </c>
      <c r="B18" s="190">
        <v>0</v>
      </c>
      <c r="C18" s="190">
        <v>60</v>
      </c>
      <c r="D18" s="190">
        <f t="shared" si="0"/>
        <v>0</v>
      </c>
      <c r="E18" s="207">
        <v>26</v>
      </c>
      <c r="F18" s="190">
        <v>60</v>
      </c>
      <c r="G18" s="204">
        <f t="shared" si="4"/>
        <v>1560</v>
      </c>
      <c r="H18" s="204">
        <f t="shared" si="1"/>
        <v>26</v>
      </c>
      <c r="I18" s="190">
        <v>60</v>
      </c>
      <c r="J18" s="194">
        <f t="shared" si="5"/>
        <v>1560</v>
      </c>
      <c r="K18" s="210">
        <f t="shared" si="2"/>
        <v>12.5</v>
      </c>
      <c r="L18" s="179">
        <v>60</v>
      </c>
      <c r="M18" s="180">
        <f t="shared" si="3"/>
        <v>750</v>
      </c>
      <c r="N18" s="111">
        <f t="shared" si="6"/>
        <v>13.5</v>
      </c>
      <c r="O18" s="109">
        <v>60</v>
      </c>
      <c r="P18" s="112">
        <f t="shared" si="7"/>
        <v>810</v>
      </c>
      <c r="Q18" s="111"/>
      <c r="R18" s="113">
        <v>1.5</v>
      </c>
      <c r="S18" s="113">
        <v>2</v>
      </c>
      <c r="T18" s="113">
        <v>1</v>
      </c>
      <c r="U18" s="113">
        <v>2.5</v>
      </c>
      <c r="V18" s="113">
        <v>1</v>
      </c>
      <c r="W18" s="113">
        <v>1.5</v>
      </c>
      <c r="X18" s="113">
        <v>2.5</v>
      </c>
      <c r="Y18" s="113">
        <v>1</v>
      </c>
      <c r="Z18" s="113">
        <v>0.5</v>
      </c>
      <c r="AA18" s="153"/>
      <c r="AB18" s="153"/>
      <c r="AC18" s="153"/>
      <c r="AD18" s="153"/>
      <c r="AE18" s="153"/>
      <c r="AF18" s="153"/>
      <c r="AG18" s="153"/>
      <c r="AH18" s="153"/>
      <c r="AI18" s="113"/>
      <c r="AJ18" s="113"/>
      <c r="AK18" s="113"/>
      <c r="AL18" s="113"/>
      <c r="AM18" s="113"/>
      <c r="AN18" s="113"/>
      <c r="AO18" s="114"/>
      <c r="AP18" s="95"/>
      <c r="AQ18" s="95"/>
      <c r="AR18" s="95"/>
      <c r="AS18" s="95"/>
      <c r="AT18" s="100"/>
      <c r="AU18" s="112"/>
      <c r="AV18" s="97"/>
    </row>
    <row r="19" spans="1:48" ht="16.5" customHeight="1">
      <c r="A19" s="189" t="s">
        <v>132</v>
      </c>
      <c r="B19" s="190">
        <v>0</v>
      </c>
      <c r="C19" s="190">
        <v>105</v>
      </c>
      <c r="D19" s="190">
        <f t="shared" si="0"/>
        <v>0</v>
      </c>
      <c r="E19" s="207">
        <v>2</v>
      </c>
      <c r="F19" s="190">
        <v>105</v>
      </c>
      <c r="G19" s="204">
        <f t="shared" si="4"/>
        <v>210</v>
      </c>
      <c r="H19" s="204">
        <f t="shared" si="1"/>
        <v>2</v>
      </c>
      <c r="I19" s="190">
        <v>105</v>
      </c>
      <c r="J19" s="194">
        <f t="shared" si="5"/>
        <v>210</v>
      </c>
      <c r="K19" s="210">
        <f t="shared" si="2"/>
        <v>1.8</v>
      </c>
      <c r="L19" s="179">
        <v>105</v>
      </c>
      <c r="M19" s="180">
        <f t="shared" si="3"/>
        <v>189</v>
      </c>
      <c r="N19" s="111">
        <f t="shared" si="6"/>
        <v>0.2</v>
      </c>
      <c r="O19" s="109">
        <v>105</v>
      </c>
      <c r="P19" s="112">
        <f t="shared" si="7"/>
        <v>21</v>
      </c>
      <c r="Q19" s="111"/>
      <c r="R19" s="113"/>
      <c r="S19" s="113"/>
      <c r="T19" s="113"/>
      <c r="U19" s="113"/>
      <c r="V19" s="113"/>
      <c r="W19" s="113"/>
      <c r="X19" s="113"/>
      <c r="Y19" s="113"/>
      <c r="Z19" s="113">
        <v>0.2</v>
      </c>
      <c r="AA19" s="153"/>
      <c r="AB19" s="153"/>
      <c r="AC19" s="153"/>
      <c r="AD19" s="153"/>
      <c r="AE19" s="153"/>
      <c r="AF19" s="153"/>
      <c r="AG19" s="153"/>
      <c r="AH19" s="153"/>
      <c r="AI19" s="113"/>
      <c r="AJ19" s="113"/>
      <c r="AK19" s="113"/>
      <c r="AL19" s="113"/>
      <c r="AM19" s="113"/>
      <c r="AN19" s="113"/>
      <c r="AO19" s="114"/>
      <c r="AP19" s="95"/>
      <c r="AQ19" s="95"/>
      <c r="AR19" s="95"/>
      <c r="AS19" s="95"/>
      <c r="AT19" s="100"/>
      <c r="AU19" s="112"/>
      <c r="AV19" s="97"/>
    </row>
    <row r="20" spans="1:48" ht="16.5" customHeight="1">
      <c r="A20" s="189" t="s">
        <v>122</v>
      </c>
      <c r="B20" s="191">
        <v>0</v>
      </c>
      <c r="C20" s="164">
        <v>138</v>
      </c>
      <c r="D20" s="190">
        <f t="shared" si="0"/>
        <v>0</v>
      </c>
      <c r="E20" s="208">
        <v>2.8</v>
      </c>
      <c r="F20" s="164">
        <v>136</v>
      </c>
      <c r="G20" s="204">
        <f t="shared" si="4"/>
        <v>380.79999999999995</v>
      </c>
      <c r="H20" s="205">
        <f t="shared" si="1"/>
        <v>2.8</v>
      </c>
      <c r="I20" s="164">
        <v>136</v>
      </c>
      <c r="J20" s="194">
        <f t="shared" si="5"/>
        <v>380.79999999999995</v>
      </c>
      <c r="K20" s="211">
        <f t="shared" si="2"/>
        <v>2.4299999999999997</v>
      </c>
      <c r="L20" s="182">
        <v>136</v>
      </c>
      <c r="M20" s="180">
        <f t="shared" si="3"/>
        <v>330.47999999999996</v>
      </c>
      <c r="N20" s="111">
        <f t="shared" si="6"/>
        <v>0.37</v>
      </c>
      <c r="O20" s="119">
        <v>136</v>
      </c>
      <c r="P20" s="112">
        <f t="shared" si="7"/>
        <v>50.32</v>
      </c>
      <c r="Q20" s="111"/>
      <c r="R20" s="113"/>
      <c r="S20" s="113"/>
      <c r="T20" s="113"/>
      <c r="U20" s="113"/>
      <c r="V20" s="113"/>
      <c r="W20" s="113"/>
      <c r="X20" s="113"/>
      <c r="Y20" s="113">
        <v>0.37</v>
      </c>
      <c r="Z20" s="113"/>
      <c r="AA20" s="153"/>
      <c r="AB20" s="153"/>
      <c r="AC20" s="153"/>
      <c r="AD20" s="153"/>
      <c r="AE20" s="153"/>
      <c r="AF20" s="153"/>
      <c r="AG20" s="153"/>
      <c r="AH20" s="153"/>
      <c r="AI20" s="113"/>
      <c r="AJ20" s="113"/>
      <c r="AK20" s="113"/>
      <c r="AL20" s="113"/>
      <c r="AM20" s="113"/>
      <c r="AN20" s="113"/>
      <c r="AO20" s="114"/>
      <c r="AP20" s="95"/>
      <c r="AQ20" s="95"/>
      <c r="AR20" s="95"/>
      <c r="AS20" s="95"/>
      <c r="AT20" s="100"/>
      <c r="AU20" s="112"/>
      <c r="AV20" s="97"/>
    </row>
    <row r="21" spans="1:48" ht="16.5" customHeight="1">
      <c r="A21" s="189" t="s">
        <v>143</v>
      </c>
      <c r="B21" s="190">
        <v>1.47</v>
      </c>
      <c r="C21" s="197">
        <v>260</v>
      </c>
      <c r="D21" s="190">
        <f t="shared" si="0"/>
        <v>382.2</v>
      </c>
      <c r="E21" s="207"/>
      <c r="F21" s="197">
        <v>260</v>
      </c>
      <c r="G21" s="204">
        <f t="shared" si="4"/>
        <v>0</v>
      </c>
      <c r="H21" s="204">
        <f t="shared" si="1"/>
        <v>1.47</v>
      </c>
      <c r="I21" s="197">
        <v>260</v>
      </c>
      <c r="J21" s="194">
        <f t="shared" si="5"/>
        <v>382.2</v>
      </c>
      <c r="K21" s="210">
        <f t="shared" si="2"/>
        <v>1.1000000000000001</v>
      </c>
      <c r="L21" s="180">
        <v>260</v>
      </c>
      <c r="M21" s="180">
        <f t="shared" si="3"/>
        <v>286</v>
      </c>
      <c r="N21" s="111">
        <f t="shared" si="6"/>
        <v>0.37</v>
      </c>
      <c r="O21" s="120">
        <v>260</v>
      </c>
      <c r="P21" s="112">
        <f t="shared" si="7"/>
        <v>96.2</v>
      </c>
      <c r="Q21" s="111"/>
      <c r="R21" s="113"/>
      <c r="S21" s="113"/>
      <c r="T21" s="113"/>
      <c r="U21" s="113">
        <v>0.37</v>
      </c>
      <c r="V21" s="113"/>
      <c r="W21" s="113"/>
      <c r="X21" s="113"/>
      <c r="Y21" s="113"/>
      <c r="Z21" s="113"/>
      <c r="AA21" s="153"/>
      <c r="AB21" s="153"/>
      <c r="AC21" s="153"/>
      <c r="AD21" s="153"/>
      <c r="AE21" s="153"/>
      <c r="AF21" s="153"/>
      <c r="AG21" s="153"/>
      <c r="AH21" s="153"/>
      <c r="AI21" s="113"/>
      <c r="AJ21" s="113"/>
      <c r="AK21" s="113"/>
      <c r="AL21" s="113"/>
      <c r="AM21" s="113"/>
      <c r="AN21" s="113"/>
      <c r="AO21" s="114"/>
      <c r="AP21" s="95"/>
      <c r="AQ21" s="95"/>
      <c r="AR21" s="95"/>
      <c r="AS21" s="95"/>
      <c r="AT21" s="100"/>
      <c r="AU21" s="112"/>
      <c r="AV21" s="97"/>
    </row>
    <row r="22" spans="1:48" ht="16.5" customHeight="1">
      <c r="A22" s="189" t="s">
        <v>106</v>
      </c>
      <c r="B22" s="192">
        <v>1</v>
      </c>
      <c r="C22" s="197">
        <v>425</v>
      </c>
      <c r="D22" s="190">
        <f t="shared" si="0"/>
        <v>425</v>
      </c>
      <c r="E22" s="207">
        <v>2</v>
      </c>
      <c r="F22" s="197">
        <v>425</v>
      </c>
      <c r="G22" s="204">
        <f t="shared" si="4"/>
        <v>850</v>
      </c>
      <c r="H22" s="204">
        <f t="shared" si="1"/>
        <v>3</v>
      </c>
      <c r="I22" s="197">
        <v>425</v>
      </c>
      <c r="J22" s="194">
        <f t="shared" si="5"/>
        <v>1275</v>
      </c>
      <c r="K22" s="211">
        <f t="shared" si="2"/>
        <v>1.94</v>
      </c>
      <c r="L22" s="180">
        <v>425</v>
      </c>
      <c r="M22" s="180">
        <f t="shared" si="3"/>
        <v>824.5</v>
      </c>
      <c r="N22" s="111">
        <f t="shared" si="6"/>
        <v>1.06</v>
      </c>
      <c r="O22" s="120">
        <v>425</v>
      </c>
      <c r="P22" s="112">
        <f t="shared" si="7"/>
        <v>450.5</v>
      </c>
      <c r="Q22" s="111"/>
      <c r="R22" s="113">
        <v>0.1</v>
      </c>
      <c r="S22" s="113">
        <v>0.17</v>
      </c>
      <c r="T22" s="113">
        <v>0.12</v>
      </c>
      <c r="U22" s="113">
        <v>0.17</v>
      </c>
      <c r="V22" s="113">
        <v>0.1</v>
      </c>
      <c r="W22" s="113">
        <v>0.15</v>
      </c>
      <c r="X22" s="113">
        <v>0.13</v>
      </c>
      <c r="Y22" s="113">
        <v>7.0000000000000007E-2</v>
      </c>
      <c r="Z22" s="113">
        <v>0.05</v>
      </c>
      <c r="AA22" s="153"/>
      <c r="AB22" s="153"/>
      <c r="AC22" s="153"/>
      <c r="AD22" s="153"/>
      <c r="AE22" s="153"/>
      <c r="AF22" s="153"/>
      <c r="AG22" s="153"/>
      <c r="AH22" s="153"/>
      <c r="AI22" s="113"/>
      <c r="AJ22" s="113"/>
      <c r="AK22" s="113"/>
      <c r="AL22" s="113"/>
      <c r="AM22" s="113"/>
      <c r="AN22" s="113"/>
      <c r="AO22" s="114"/>
      <c r="AP22" s="95"/>
      <c r="AQ22" s="95"/>
      <c r="AR22" s="95"/>
      <c r="AS22" s="95"/>
      <c r="AT22" s="100"/>
      <c r="AU22" s="112" t="e">
        <f>[2]Лист8!G29+[2]Лист1!G29+[2]Лист1!G29</f>
        <v>#REF!</v>
      </c>
      <c r="AV22" s="97"/>
    </row>
    <row r="23" spans="1:48" s="175" customFormat="1" ht="16.5" customHeight="1">
      <c r="A23" s="189" t="s">
        <v>108</v>
      </c>
      <c r="B23" s="190"/>
      <c r="C23" s="190">
        <v>25</v>
      </c>
      <c r="D23" s="190">
        <f t="shared" si="0"/>
        <v>0</v>
      </c>
      <c r="E23" s="207"/>
      <c r="F23" s="190">
        <v>25</v>
      </c>
      <c r="G23" s="204">
        <f t="shared" ref="G23:G37" si="8">E23*F23</f>
        <v>0</v>
      </c>
      <c r="H23" s="204">
        <f t="shared" si="1"/>
        <v>0</v>
      </c>
      <c r="I23" s="190">
        <v>25</v>
      </c>
      <c r="J23" s="194">
        <f t="shared" ref="J23:J37" si="9">I23*H23</f>
        <v>0</v>
      </c>
      <c r="K23" s="210">
        <f t="shared" si="2"/>
        <v>-18</v>
      </c>
      <c r="L23" s="179">
        <v>25</v>
      </c>
      <c r="M23" s="180"/>
      <c r="N23" s="177">
        <f t="shared" ref="N23:N28" si="10">Q23+R23+S23+T23+U23+V23+W23+X23+Y23+Z23+AA23+AB23+AC23+AD23+AE23+AF23+AG23+AH23+AI23+AJ23+AK23+AL23+AM23</f>
        <v>18</v>
      </c>
      <c r="O23" s="109">
        <v>25</v>
      </c>
      <c r="P23" s="176">
        <f t="shared" ref="P23:P37" si="11">N23*O23</f>
        <v>450</v>
      </c>
      <c r="Q23" s="169"/>
      <c r="R23" s="113">
        <v>2</v>
      </c>
      <c r="S23" s="113">
        <v>2</v>
      </c>
      <c r="T23" s="113">
        <v>2</v>
      </c>
      <c r="U23" s="113">
        <v>2</v>
      </c>
      <c r="V23" s="113">
        <v>3</v>
      </c>
      <c r="W23" s="113">
        <v>2</v>
      </c>
      <c r="X23" s="113">
        <v>2</v>
      </c>
      <c r="Y23" s="113">
        <v>2</v>
      </c>
      <c r="Z23" s="113">
        <v>1</v>
      </c>
      <c r="AA23" s="153"/>
      <c r="AB23" s="153"/>
      <c r="AC23" s="153"/>
      <c r="AD23" s="153"/>
      <c r="AE23" s="153"/>
      <c r="AF23" s="153"/>
      <c r="AG23" s="171"/>
      <c r="AH23" s="171"/>
      <c r="AI23" s="171"/>
      <c r="AJ23" s="171"/>
      <c r="AK23" s="171"/>
      <c r="AL23" s="171"/>
      <c r="AM23" s="171"/>
      <c r="AN23" s="171"/>
      <c r="AO23" s="172"/>
      <c r="AP23" s="160"/>
      <c r="AQ23" s="160"/>
      <c r="AR23" s="160"/>
      <c r="AS23" s="160"/>
      <c r="AT23" s="173"/>
      <c r="AU23" s="170" t="e">
        <f>[2]Лист8!G30+[2]Лист1!G30+[2]Лист1!G30</f>
        <v>#REF!</v>
      </c>
      <c r="AV23" s="174"/>
    </row>
    <row r="24" spans="1:48" ht="16.5" customHeight="1">
      <c r="A24" s="189" t="s">
        <v>226</v>
      </c>
      <c r="B24" s="190">
        <v>2.8179999999999996</v>
      </c>
      <c r="C24" s="190">
        <v>108</v>
      </c>
      <c r="D24" s="190">
        <f t="shared" si="0"/>
        <v>304.34399999999994</v>
      </c>
      <c r="E24" s="207"/>
      <c r="F24" s="190">
        <v>108</v>
      </c>
      <c r="G24" s="204">
        <f t="shared" si="8"/>
        <v>0</v>
      </c>
      <c r="H24" s="204">
        <f t="shared" si="1"/>
        <v>2.8179999999999996</v>
      </c>
      <c r="I24" s="190">
        <v>108</v>
      </c>
      <c r="J24" s="194">
        <f t="shared" si="9"/>
        <v>304.34399999999994</v>
      </c>
      <c r="K24" s="210">
        <f t="shared" si="2"/>
        <v>1.0279999999999996</v>
      </c>
      <c r="L24" s="179">
        <v>108</v>
      </c>
      <c r="M24" s="180">
        <f t="shared" si="3"/>
        <v>111.02399999999994</v>
      </c>
      <c r="N24" s="111">
        <f t="shared" si="10"/>
        <v>1.79</v>
      </c>
      <c r="O24" s="109">
        <v>108</v>
      </c>
      <c r="P24" s="112">
        <f t="shared" si="11"/>
        <v>193.32</v>
      </c>
      <c r="Q24" s="111"/>
      <c r="R24" s="113">
        <v>0.15</v>
      </c>
      <c r="S24" s="113">
        <v>0.1</v>
      </c>
      <c r="T24" s="113">
        <v>0.35</v>
      </c>
      <c r="U24" s="113">
        <v>0.35</v>
      </c>
      <c r="V24" s="113">
        <v>0.15</v>
      </c>
      <c r="W24" s="113">
        <v>0.22</v>
      </c>
      <c r="X24" s="113">
        <v>0.37</v>
      </c>
      <c r="Y24" s="113">
        <v>0.1</v>
      </c>
      <c r="Z24" s="113"/>
      <c r="AA24" s="153"/>
      <c r="AB24" s="153"/>
      <c r="AC24" s="153"/>
      <c r="AD24" s="153"/>
      <c r="AE24" s="153"/>
      <c r="AF24" s="153"/>
      <c r="AG24" s="153"/>
      <c r="AH24" s="153"/>
      <c r="AI24" s="113"/>
      <c r="AJ24" s="113"/>
      <c r="AK24" s="113"/>
      <c r="AL24" s="113"/>
      <c r="AM24" s="113"/>
      <c r="AN24" s="113"/>
      <c r="AO24" s="121"/>
      <c r="AP24" s="95"/>
      <c r="AQ24" s="95"/>
      <c r="AR24" s="100"/>
      <c r="AS24" s="100"/>
      <c r="AT24" s="100"/>
      <c r="AU24" s="112" t="e">
        <f>[2]Лист8!G31+[2]Лист1!G31+[2]Лист1!G31</f>
        <v>#REF!</v>
      </c>
      <c r="AV24" s="97"/>
    </row>
    <row r="25" spans="1:48" ht="16.5" customHeight="1">
      <c r="A25" s="189" t="s">
        <v>100</v>
      </c>
      <c r="B25" s="190">
        <v>1.7500000000000004</v>
      </c>
      <c r="C25" s="197">
        <v>85</v>
      </c>
      <c r="D25" s="190">
        <f t="shared" si="0"/>
        <v>148.75000000000003</v>
      </c>
      <c r="E25" s="207"/>
      <c r="F25" s="197">
        <v>85</v>
      </c>
      <c r="G25" s="204">
        <f t="shared" si="8"/>
        <v>0</v>
      </c>
      <c r="H25" s="204">
        <f t="shared" si="1"/>
        <v>1.7500000000000004</v>
      </c>
      <c r="I25" s="197">
        <v>85</v>
      </c>
      <c r="J25" s="194">
        <f t="shared" si="9"/>
        <v>148.75000000000003</v>
      </c>
      <c r="K25" s="210">
        <f t="shared" si="2"/>
        <v>1.5000000000000004</v>
      </c>
      <c r="L25" s="180">
        <v>85</v>
      </c>
      <c r="M25" s="180">
        <f t="shared" si="3"/>
        <v>127.50000000000003</v>
      </c>
      <c r="N25" s="111">
        <f t="shared" si="10"/>
        <v>0.25</v>
      </c>
      <c r="O25" s="120">
        <v>85</v>
      </c>
      <c r="P25" s="112">
        <f t="shared" si="11"/>
        <v>21.25</v>
      </c>
      <c r="Q25" s="111"/>
      <c r="R25" s="113"/>
      <c r="S25" s="113"/>
      <c r="T25" s="113"/>
      <c r="U25" s="113"/>
      <c r="V25" s="113">
        <v>0.25</v>
      </c>
      <c r="W25" s="113"/>
      <c r="X25" s="113"/>
      <c r="Y25" s="113"/>
      <c r="Z25" s="113"/>
      <c r="AA25" s="153"/>
      <c r="AB25" s="153"/>
      <c r="AC25" s="153"/>
      <c r="AD25" s="153"/>
      <c r="AE25" s="153"/>
      <c r="AF25" s="153"/>
      <c r="AG25" s="153"/>
      <c r="AH25" s="153"/>
      <c r="AI25" s="113"/>
      <c r="AJ25" s="113"/>
      <c r="AK25" s="113"/>
      <c r="AL25" s="113"/>
      <c r="AM25" s="113"/>
      <c r="AN25" s="113"/>
      <c r="AO25" s="121"/>
      <c r="AP25" s="95"/>
      <c r="AQ25" s="95"/>
      <c r="AR25" s="100"/>
      <c r="AS25" s="100"/>
      <c r="AT25" s="100"/>
      <c r="AU25" s="112"/>
      <c r="AV25" s="117"/>
    </row>
    <row r="26" spans="1:48" ht="16.5" customHeight="1">
      <c r="A26" s="189" t="s">
        <v>110</v>
      </c>
      <c r="B26" s="190">
        <v>0</v>
      </c>
      <c r="C26" s="190">
        <v>198</v>
      </c>
      <c r="D26" s="190">
        <f t="shared" si="0"/>
        <v>0</v>
      </c>
      <c r="E26" s="207">
        <v>1</v>
      </c>
      <c r="F26" s="190">
        <v>222</v>
      </c>
      <c r="G26" s="204">
        <f t="shared" si="8"/>
        <v>222</v>
      </c>
      <c r="H26" s="204">
        <f t="shared" si="1"/>
        <v>1</v>
      </c>
      <c r="I26" s="190">
        <v>222</v>
      </c>
      <c r="J26" s="194">
        <f t="shared" si="9"/>
        <v>222</v>
      </c>
      <c r="K26" s="210">
        <f t="shared" si="2"/>
        <v>0.64999999999999991</v>
      </c>
      <c r="L26" s="179">
        <v>222</v>
      </c>
      <c r="M26" s="180">
        <f t="shared" si="3"/>
        <v>144.30000000000001</v>
      </c>
      <c r="N26" s="111">
        <f t="shared" si="10"/>
        <v>0.35000000000000003</v>
      </c>
      <c r="O26" s="109">
        <v>222</v>
      </c>
      <c r="P26" s="112">
        <f t="shared" si="11"/>
        <v>77.7</v>
      </c>
      <c r="Q26" s="111"/>
      <c r="R26" s="113">
        <v>0.1</v>
      </c>
      <c r="S26" s="113"/>
      <c r="T26" s="113">
        <v>0.1</v>
      </c>
      <c r="U26" s="113">
        <v>0.1</v>
      </c>
      <c r="V26" s="113"/>
      <c r="W26" s="113"/>
      <c r="X26" s="113"/>
      <c r="Y26" s="113"/>
      <c r="Z26" s="113">
        <v>0.05</v>
      </c>
      <c r="AA26" s="153"/>
      <c r="AB26" s="153"/>
      <c r="AC26" s="153"/>
      <c r="AD26" s="153"/>
      <c r="AE26" s="153"/>
      <c r="AF26" s="153"/>
      <c r="AG26" s="153"/>
      <c r="AH26" s="153"/>
      <c r="AI26" s="113"/>
      <c r="AJ26" s="113"/>
      <c r="AK26" s="113"/>
      <c r="AL26" s="113"/>
      <c r="AM26" s="113"/>
      <c r="AN26" s="113"/>
      <c r="AO26" s="121"/>
      <c r="AP26" s="95"/>
      <c r="AQ26" s="95"/>
      <c r="AR26" s="100"/>
      <c r="AS26" s="100"/>
      <c r="AT26" s="100"/>
      <c r="AU26" s="112" t="e">
        <f>[2]Лист8!G33+[2]Лист1!G33+[2]Лист1!G33</f>
        <v>#REF!</v>
      </c>
      <c r="AV26" s="117"/>
    </row>
    <row r="27" spans="1:48" ht="16.5" customHeight="1">
      <c r="A27" s="189" t="s">
        <v>111</v>
      </c>
      <c r="B27" s="190">
        <v>1.5</v>
      </c>
      <c r="C27" s="190">
        <v>35</v>
      </c>
      <c r="D27" s="190">
        <f t="shared" si="0"/>
        <v>52.5</v>
      </c>
      <c r="E27" s="207"/>
      <c r="F27" s="190">
        <v>35</v>
      </c>
      <c r="G27" s="204">
        <f t="shared" si="8"/>
        <v>0</v>
      </c>
      <c r="H27" s="204">
        <f t="shared" si="1"/>
        <v>1.5</v>
      </c>
      <c r="I27" s="190">
        <v>35</v>
      </c>
      <c r="J27" s="194">
        <f t="shared" si="9"/>
        <v>52.5</v>
      </c>
      <c r="K27" s="210">
        <f t="shared" si="2"/>
        <v>1.1000000000000001</v>
      </c>
      <c r="L27" s="179">
        <v>35</v>
      </c>
      <c r="M27" s="180">
        <f t="shared" si="3"/>
        <v>38.5</v>
      </c>
      <c r="N27" s="111">
        <f t="shared" si="10"/>
        <v>0.4</v>
      </c>
      <c r="O27" s="109">
        <v>35</v>
      </c>
      <c r="P27" s="112">
        <f t="shared" si="11"/>
        <v>14</v>
      </c>
      <c r="Q27" s="111"/>
      <c r="R27" s="113"/>
      <c r="S27" s="113"/>
      <c r="T27" s="113">
        <v>0.4</v>
      </c>
      <c r="U27" s="113"/>
      <c r="V27" s="113"/>
      <c r="W27" s="113"/>
      <c r="X27" s="113"/>
      <c r="Y27" s="113"/>
      <c r="Z27" s="113"/>
      <c r="AA27" s="153"/>
      <c r="AB27" s="153"/>
      <c r="AC27" s="153"/>
      <c r="AD27" s="153"/>
      <c r="AE27" s="153"/>
      <c r="AF27" s="153"/>
      <c r="AG27" s="153"/>
      <c r="AH27" s="153"/>
      <c r="AI27" s="113"/>
      <c r="AJ27" s="113"/>
      <c r="AK27" s="113"/>
      <c r="AL27" s="113"/>
      <c r="AM27" s="113"/>
      <c r="AN27" s="113"/>
      <c r="AO27" s="121"/>
      <c r="AP27" s="95"/>
      <c r="AQ27" s="95"/>
      <c r="AR27" s="100"/>
      <c r="AS27" s="100"/>
      <c r="AT27" s="100"/>
      <c r="AU27" s="112" t="e">
        <f>[2]Лист8!G34+[2]Лист1!G34+[2]Лист1!G34</f>
        <v>#REF!</v>
      </c>
      <c r="AV27" s="97"/>
    </row>
    <row r="28" spans="1:48" ht="16.5" customHeight="1">
      <c r="A28" s="189" t="s">
        <v>112</v>
      </c>
      <c r="B28" s="190">
        <v>0</v>
      </c>
      <c r="C28" s="190">
        <v>169</v>
      </c>
      <c r="D28" s="190">
        <f t="shared" si="0"/>
        <v>0</v>
      </c>
      <c r="E28" s="207">
        <v>1</v>
      </c>
      <c r="F28" s="190">
        <v>184</v>
      </c>
      <c r="G28" s="204">
        <f t="shared" si="8"/>
        <v>184</v>
      </c>
      <c r="H28" s="204">
        <f t="shared" si="1"/>
        <v>1</v>
      </c>
      <c r="I28" s="190">
        <v>184</v>
      </c>
      <c r="J28" s="194">
        <f t="shared" si="9"/>
        <v>184</v>
      </c>
      <c r="K28" s="210">
        <f t="shared" si="2"/>
        <v>0.42999999999999994</v>
      </c>
      <c r="L28" s="179">
        <v>184</v>
      </c>
      <c r="M28" s="180">
        <f t="shared" si="3"/>
        <v>79.11999999999999</v>
      </c>
      <c r="N28" s="111">
        <f t="shared" si="10"/>
        <v>0.57000000000000006</v>
      </c>
      <c r="O28" s="109">
        <v>184</v>
      </c>
      <c r="P28" s="112">
        <f t="shared" si="11"/>
        <v>104.88000000000001</v>
      </c>
      <c r="Q28" s="111"/>
      <c r="R28" s="113"/>
      <c r="S28" s="113"/>
      <c r="T28" s="113"/>
      <c r="U28" s="113"/>
      <c r="V28" s="113">
        <v>0.32</v>
      </c>
      <c r="W28" s="113"/>
      <c r="X28" s="113"/>
      <c r="Y28" s="113">
        <v>0.25</v>
      </c>
      <c r="Z28" s="11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13"/>
      <c r="AL28" s="113"/>
      <c r="AM28" s="113"/>
      <c r="AN28" s="113"/>
      <c r="AO28" s="121"/>
      <c r="AP28" s="95"/>
      <c r="AQ28" s="95"/>
      <c r="AR28" s="100"/>
      <c r="AS28" s="100"/>
      <c r="AT28" s="100"/>
      <c r="AU28" s="112" t="e">
        <f>[2]Лист8!G35+[2]Лист1!G35+[2]Лист1!G35</f>
        <v>#REF!</v>
      </c>
      <c r="AV28" s="97"/>
    </row>
    <row r="29" spans="1:48" ht="16.5" customHeight="1">
      <c r="A29" s="189" t="s">
        <v>97</v>
      </c>
      <c r="B29" s="165">
        <v>2.1599999999999997</v>
      </c>
      <c r="C29" s="165">
        <v>127</v>
      </c>
      <c r="D29" s="190">
        <f t="shared" si="0"/>
        <v>274.31999999999994</v>
      </c>
      <c r="E29" s="207"/>
      <c r="F29" s="165">
        <v>127</v>
      </c>
      <c r="G29" s="204">
        <f t="shared" si="8"/>
        <v>0</v>
      </c>
      <c r="H29" s="204">
        <f t="shared" si="1"/>
        <v>2.1599999999999997</v>
      </c>
      <c r="I29" s="165">
        <v>127</v>
      </c>
      <c r="J29" s="194">
        <f t="shared" si="9"/>
        <v>274.31999999999994</v>
      </c>
      <c r="K29" s="210">
        <f t="shared" si="2"/>
        <v>1.7999999999999998</v>
      </c>
      <c r="L29" s="183">
        <v>127</v>
      </c>
      <c r="M29" s="180">
        <f t="shared" si="3"/>
        <v>228.59999999999994</v>
      </c>
      <c r="N29" s="111">
        <f t="shared" ref="N29:N34" si="12">Q29+R29+S29+T29+U29+V29+W29+X29+Y29+Z29+AA29+AB29+AC29+AD29+AE29+AF29+AG29+AH29+AI29+AJ29+AK29+AL29+AM29</f>
        <v>0.36</v>
      </c>
      <c r="O29" s="122">
        <v>127</v>
      </c>
      <c r="P29" s="112">
        <f t="shared" si="11"/>
        <v>45.72</v>
      </c>
      <c r="Q29" s="111"/>
      <c r="R29" s="113"/>
      <c r="S29" s="113"/>
      <c r="T29" s="113"/>
      <c r="U29" s="113"/>
      <c r="V29" s="113"/>
      <c r="W29" s="113">
        <v>0.36</v>
      </c>
      <c r="X29" s="113"/>
      <c r="Y29" s="113"/>
      <c r="Z29" s="11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13"/>
      <c r="AL29" s="113"/>
      <c r="AM29" s="113"/>
      <c r="AN29" s="113"/>
      <c r="AO29" s="121"/>
      <c r="AP29" s="95"/>
      <c r="AQ29" s="95"/>
      <c r="AR29" s="100"/>
      <c r="AS29" s="100"/>
      <c r="AT29" s="100"/>
      <c r="AU29" s="112" t="e">
        <f>[2]Лист8!G37+[2]Лист1!G37+[2]Лист1!G37</f>
        <v>#REF!</v>
      </c>
      <c r="AV29" s="97"/>
    </row>
    <row r="30" spans="1:48" ht="16.5" customHeight="1">
      <c r="A30" s="189" t="s">
        <v>131</v>
      </c>
      <c r="B30" s="165">
        <v>1.85</v>
      </c>
      <c r="C30" s="165">
        <v>41</v>
      </c>
      <c r="D30" s="190">
        <f t="shared" si="0"/>
        <v>75.850000000000009</v>
      </c>
      <c r="E30" s="207"/>
      <c r="F30" s="165">
        <v>41</v>
      </c>
      <c r="G30" s="204">
        <f t="shared" si="8"/>
        <v>0</v>
      </c>
      <c r="H30" s="204">
        <f t="shared" si="1"/>
        <v>1.85</v>
      </c>
      <c r="I30" s="165">
        <v>41</v>
      </c>
      <c r="J30" s="194">
        <f t="shared" si="9"/>
        <v>75.850000000000009</v>
      </c>
      <c r="K30" s="210">
        <f t="shared" si="2"/>
        <v>1.2000000000000002</v>
      </c>
      <c r="L30" s="183">
        <v>41</v>
      </c>
      <c r="M30" s="180">
        <f t="shared" si="3"/>
        <v>49.200000000000017</v>
      </c>
      <c r="N30" s="111">
        <f t="shared" si="12"/>
        <v>0.64999999999999991</v>
      </c>
      <c r="O30" s="122">
        <v>41</v>
      </c>
      <c r="P30" s="112">
        <f t="shared" si="11"/>
        <v>26.649999999999995</v>
      </c>
      <c r="Q30" s="111"/>
      <c r="R30" s="113"/>
      <c r="S30" s="113">
        <v>0.35</v>
      </c>
      <c r="T30" s="113"/>
      <c r="U30" s="113"/>
      <c r="V30" s="113"/>
      <c r="W30" s="113">
        <v>0.3</v>
      </c>
      <c r="X30" s="113"/>
      <c r="Y30" s="113"/>
      <c r="Z30" s="11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13"/>
      <c r="AL30" s="113"/>
      <c r="AM30" s="113"/>
      <c r="AN30" s="113"/>
      <c r="AO30" s="121"/>
      <c r="AP30" s="95"/>
      <c r="AQ30" s="95"/>
      <c r="AR30" s="100"/>
      <c r="AS30" s="100"/>
      <c r="AT30" s="100"/>
      <c r="AU30" s="112"/>
      <c r="AV30" s="97"/>
    </row>
    <row r="31" spans="1:48" ht="16.5" customHeight="1">
      <c r="A31" s="189" t="s">
        <v>109</v>
      </c>
      <c r="B31" s="192">
        <v>0.68000000099999003</v>
      </c>
      <c r="C31" s="156">
        <v>575</v>
      </c>
      <c r="D31" s="190">
        <f t="shared" si="0"/>
        <v>391.00000057499426</v>
      </c>
      <c r="E31" s="207"/>
      <c r="F31" s="156">
        <v>575</v>
      </c>
      <c r="G31" s="204">
        <f t="shared" si="8"/>
        <v>0</v>
      </c>
      <c r="H31" s="204">
        <f t="shared" si="1"/>
        <v>0.68000000099999003</v>
      </c>
      <c r="I31" s="156">
        <v>575</v>
      </c>
      <c r="J31" s="194">
        <f t="shared" si="9"/>
        <v>391.00000057499426</v>
      </c>
      <c r="K31" s="211">
        <f t="shared" si="2"/>
        <v>0.53000000099999001</v>
      </c>
      <c r="L31" s="181">
        <v>575</v>
      </c>
      <c r="M31" s="180">
        <f t="shared" si="3"/>
        <v>304.75000057499426</v>
      </c>
      <c r="N31" s="111">
        <f t="shared" si="12"/>
        <v>0.15000000000000002</v>
      </c>
      <c r="O31" s="118">
        <v>575</v>
      </c>
      <c r="P31" s="112">
        <f t="shared" si="11"/>
        <v>86.250000000000014</v>
      </c>
      <c r="Q31" s="111"/>
      <c r="R31" s="113"/>
      <c r="S31" s="113">
        <v>0.05</v>
      </c>
      <c r="T31" s="113"/>
      <c r="U31" s="113">
        <v>0.05</v>
      </c>
      <c r="V31" s="113"/>
      <c r="W31" s="113"/>
      <c r="X31" s="113">
        <v>0.05</v>
      </c>
      <c r="Y31" s="113"/>
      <c r="Z31" s="11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13"/>
      <c r="AL31" s="113"/>
      <c r="AM31" s="113"/>
      <c r="AN31" s="113"/>
      <c r="AO31" s="121"/>
      <c r="AP31" s="95"/>
      <c r="AQ31" s="95"/>
      <c r="AR31" s="100"/>
      <c r="AS31" s="100"/>
      <c r="AT31" s="100"/>
      <c r="AU31" s="112"/>
      <c r="AV31" s="97"/>
    </row>
    <row r="32" spans="1:48" ht="16.5" customHeight="1">
      <c r="A32" s="189" t="s">
        <v>96</v>
      </c>
      <c r="B32" s="190">
        <v>0</v>
      </c>
      <c r="C32" s="190">
        <v>55</v>
      </c>
      <c r="D32" s="190">
        <f t="shared" si="0"/>
        <v>0</v>
      </c>
      <c r="E32" s="207">
        <v>10</v>
      </c>
      <c r="F32" s="190">
        <v>55</v>
      </c>
      <c r="G32" s="204">
        <f t="shared" si="8"/>
        <v>550</v>
      </c>
      <c r="H32" s="204">
        <f t="shared" si="1"/>
        <v>10</v>
      </c>
      <c r="I32" s="190">
        <v>55</v>
      </c>
      <c r="J32" s="194">
        <f t="shared" si="9"/>
        <v>550</v>
      </c>
      <c r="K32" s="210">
        <f t="shared" si="2"/>
        <v>6.01</v>
      </c>
      <c r="L32" s="179">
        <v>55</v>
      </c>
      <c r="M32" s="180">
        <f t="shared" si="3"/>
        <v>330.54999999999995</v>
      </c>
      <c r="N32" s="111">
        <f t="shared" si="12"/>
        <v>3.99</v>
      </c>
      <c r="O32" s="109">
        <v>55</v>
      </c>
      <c r="P32" s="112">
        <f t="shared" si="11"/>
        <v>219.45000000000002</v>
      </c>
      <c r="Q32" s="111"/>
      <c r="R32" s="113">
        <v>0.5</v>
      </c>
      <c r="S32" s="113">
        <v>0.6</v>
      </c>
      <c r="T32" s="113">
        <v>0.44</v>
      </c>
      <c r="U32" s="113">
        <v>0.54</v>
      </c>
      <c r="V32" s="113">
        <v>0.44</v>
      </c>
      <c r="W32" s="113">
        <v>0.44</v>
      </c>
      <c r="X32" s="113">
        <v>0.56000000000000005</v>
      </c>
      <c r="Y32" s="113">
        <v>0.27</v>
      </c>
      <c r="Z32" s="113">
        <v>0.2</v>
      </c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13"/>
      <c r="AL32" s="113"/>
      <c r="AM32" s="113"/>
      <c r="AN32" s="113"/>
      <c r="AO32" s="121"/>
      <c r="AP32" s="95"/>
      <c r="AQ32" s="95"/>
      <c r="AR32" s="100"/>
      <c r="AS32" s="100"/>
      <c r="AT32" s="100"/>
      <c r="AU32" s="112"/>
      <c r="AV32" s="97"/>
    </row>
    <row r="33" spans="1:48" ht="16.5" customHeight="1">
      <c r="A33" s="189" t="s">
        <v>117</v>
      </c>
      <c r="B33" s="190">
        <v>0.46000000000000019</v>
      </c>
      <c r="C33" s="190">
        <v>150</v>
      </c>
      <c r="D33" s="190">
        <f t="shared" si="0"/>
        <v>69.000000000000028</v>
      </c>
      <c r="E33" s="207">
        <v>1.08</v>
      </c>
      <c r="F33" s="190">
        <v>150</v>
      </c>
      <c r="G33" s="204">
        <f t="shared" si="8"/>
        <v>162</v>
      </c>
      <c r="H33" s="204">
        <f t="shared" si="1"/>
        <v>1.5400000000000003</v>
      </c>
      <c r="I33" s="190">
        <v>150</v>
      </c>
      <c r="J33" s="194">
        <f t="shared" si="9"/>
        <v>231.00000000000003</v>
      </c>
      <c r="K33" s="210">
        <f t="shared" si="2"/>
        <v>0.62000000000000033</v>
      </c>
      <c r="L33" s="179">
        <v>150</v>
      </c>
      <c r="M33" s="180">
        <f t="shared" si="3"/>
        <v>93.000000000000028</v>
      </c>
      <c r="N33" s="111">
        <f t="shared" si="12"/>
        <v>0.91999999999999993</v>
      </c>
      <c r="O33" s="109">
        <v>150</v>
      </c>
      <c r="P33" s="112">
        <f t="shared" si="11"/>
        <v>138</v>
      </c>
      <c r="Q33" s="111"/>
      <c r="R33" s="113">
        <v>0.18</v>
      </c>
      <c r="S33" s="113"/>
      <c r="T33" s="113">
        <v>0.18</v>
      </c>
      <c r="U33" s="113"/>
      <c r="V33" s="113">
        <v>0.18</v>
      </c>
      <c r="W33" s="113">
        <v>0.18</v>
      </c>
      <c r="X33" s="113"/>
      <c r="Y33" s="113">
        <v>0.1</v>
      </c>
      <c r="Z33" s="113">
        <v>0.1</v>
      </c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13"/>
      <c r="AL33" s="113"/>
      <c r="AM33" s="113"/>
      <c r="AN33" s="113"/>
      <c r="AO33" s="121"/>
      <c r="AP33" s="95"/>
      <c r="AQ33" s="95"/>
      <c r="AR33" s="100"/>
      <c r="AS33" s="100"/>
      <c r="AT33" s="100"/>
      <c r="AU33" s="112"/>
      <c r="AV33" s="97"/>
    </row>
    <row r="34" spans="1:48" ht="16.5" customHeight="1">
      <c r="A34" s="189" t="s">
        <v>119</v>
      </c>
      <c r="B34" s="190">
        <v>4.9000000000000004</v>
      </c>
      <c r="C34" s="190">
        <v>38</v>
      </c>
      <c r="D34" s="190">
        <f t="shared" si="0"/>
        <v>186.20000000000002</v>
      </c>
      <c r="E34" s="207"/>
      <c r="F34" s="190">
        <v>38</v>
      </c>
      <c r="G34" s="204">
        <f t="shared" si="8"/>
        <v>0</v>
      </c>
      <c r="H34" s="204">
        <f t="shared" si="1"/>
        <v>4.9000000000000004</v>
      </c>
      <c r="I34" s="190">
        <v>38</v>
      </c>
      <c r="J34" s="194">
        <f t="shared" si="9"/>
        <v>186.20000000000002</v>
      </c>
      <c r="K34" s="210">
        <f t="shared" si="2"/>
        <v>3.0500000000000003</v>
      </c>
      <c r="L34" s="179">
        <v>38</v>
      </c>
      <c r="M34" s="180">
        <f t="shared" si="3"/>
        <v>115.90000000000002</v>
      </c>
      <c r="N34" s="111">
        <f t="shared" si="12"/>
        <v>1.85</v>
      </c>
      <c r="O34" s="109">
        <v>38</v>
      </c>
      <c r="P34" s="112">
        <f t="shared" si="11"/>
        <v>70.3</v>
      </c>
      <c r="Q34" s="111"/>
      <c r="R34" s="113">
        <v>0.25</v>
      </c>
      <c r="S34" s="113">
        <v>0.1</v>
      </c>
      <c r="T34" s="113">
        <v>0.5</v>
      </c>
      <c r="U34" s="113">
        <v>0.3</v>
      </c>
      <c r="V34" s="113"/>
      <c r="W34" s="113"/>
      <c r="X34" s="113">
        <v>0.3</v>
      </c>
      <c r="Y34" s="113">
        <v>0.4</v>
      </c>
      <c r="Z34" s="11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13"/>
      <c r="AL34" s="113"/>
      <c r="AM34" s="113"/>
      <c r="AN34" s="113"/>
      <c r="AO34" s="121"/>
      <c r="AP34" s="95"/>
      <c r="AQ34" s="95"/>
      <c r="AR34" s="100"/>
      <c r="AS34" s="100"/>
      <c r="AT34" s="100"/>
      <c r="AU34" s="112" t="e">
        <f>[2]Лист8!G44+[2]Лист1!G44+[2]Лист1!G44</f>
        <v>#REF!</v>
      </c>
      <c r="AV34" s="97"/>
    </row>
    <row r="35" spans="1:48" ht="16.5" customHeight="1">
      <c r="A35" s="189" t="s">
        <v>115</v>
      </c>
      <c r="B35" s="156">
        <v>1.5</v>
      </c>
      <c r="C35" s="156">
        <v>299</v>
      </c>
      <c r="D35" s="190">
        <f t="shared" si="0"/>
        <v>448.5</v>
      </c>
      <c r="E35" s="207"/>
      <c r="F35" s="156">
        <v>299</v>
      </c>
      <c r="G35" s="204">
        <f t="shared" si="8"/>
        <v>0</v>
      </c>
      <c r="H35" s="204">
        <f t="shared" si="1"/>
        <v>1.5</v>
      </c>
      <c r="I35" s="156">
        <v>299</v>
      </c>
      <c r="J35" s="194">
        <f t="shared" si="9"/>
        <v>448.5</v>
      </c>
      <c r="K35" s="210">
        <f t="shared" si="2"/>
        <v>1.1400000000000001</v>
      </c>
      <c r="L35" s="181">
        <v>299</v>
      </c>
      <c r="M35" s="180">
        <f t="shared" si="3"/>
        <v>340.86</v>
      </c>
      <c r="N35" s="111">
        <f>Q35+R35+S35+T35+U35+V35+W35+X35+Y35+Z35+AA35+AB35+AC35+AD35+AE35+AF35+AG35+AH35+AI35+AJ35+AK35+AL35+AM35</f>
        <v>0.36</v>
      </c>
      <c r="O35" s="118">
        <v>299</v>
      </c>
      <c r="P35" s="112">
        <f t="shared" si="11"/>
        <v>107.64</v>
      </c>
      <c r="Q35" s="111"/>
      <c r="R35" s="113"/>
      <c r="S35" s="113"/>
      <c r="T35" s="113"/>
      <c r="U35" s="113">
        <v>0.2</v>
      </c>
      <c r="V35" s="113"/>
      <c r="W35" s="113">
        <v>0.16</v>
      </c>
      <c r="X35" s="113"/>
      <c r="Y35" s="113"/>
      <c r="Z35" s="11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13"/>
      <c r="AL35" s="113"/>
      <c r="AM35" s="113"/>
      <c r="AN35" s="113"/>
      <c r="AO35" s="121"/>
      <c r="AP35" s="95"/>
      <c r="AQ35" s="95"/>
      <c r="AR35" s="100"/>
      <c r="AS35" s="100"/>
      <c r="AT35" s="100"/>
      <c r="AU35" s="112" t="e">
        <f>[2]Лист8!G45+[2]Лист1!G45+[2]Лист1!G45</f>
        <v>#REF!</v>
      </c>
      <c r="AV35" s="97"/>
    </row>
    <row r="36" spans="1:48" ht="16.5" customHeight="1">
      <c r="A36" s="189" t="s">
        <v>152</v>
      </c>
      <c r="B36" s="190">
        <v>2.57</v>
      </c>
      <c r="C36" s="190">
        <v>255</v>
      </c>
      <c r="D36" s="190">
        <f t="shared" si="0"/>
        <v>655.34999999999991</v>
      </c>
      <c r="E36" s="207"/>
      <c r="F36" s="190">
        <v>255</v>
      </c>
      <c r="G36" s="204">
        <f t="shared" si="8"/>
        <v>0</v>
      </c>
      <c r="H36" s="204">
        <f t="shared" ref="H36:H64" si="13">B36+E36</f>
        <v>2.57</v>
      </c>
      <c r="I36" s="190">
        <v>255</v>
      </c>
      <c r="J36" s="194">
        <f t="shared" si="9"/>
        <v>655.34999999999991</v>
      </c>
      <c r="K36" s="210">
        <f t="shared" ref="K36:K63" si="14">H36-N36</f>
        <v>2.1999999999999997</v>
      </c>
      <c r="L36" s="179">
        <v>255</v>
      </c>
      <c r="M36" s="180">
        <f t="shared" ref="M36:M63" si="15">J36-P36</f>
        <v>560.99999999999989</v>
      </c>
      <c r="N36" s="111">
        <f>Q36+R36+S36+T36+U36+V36+W36+X36+Y36+Z36+AA36+AB36+AC36+AD36+AE36+AF36+AG36+AH36+AI36+AJ36+AK36+AL36+AM36</f>
        <v>0.37</v>
      </c>
      <c r="O36" s="109">
        <v>255</v>
      </c>
      <c r="P36" s="112">
        <f t="shared" si="11"/>
        <v>94.35</v>
      </c>
      <c r="Q36" s="111"/>
      <c r="R36" s="113"/>
      <c r="S36" s="113">
        <v>0.37</v>
      </c>
      <c r="T36" s="113"/>
      <c r="U36" s="113"/>
      <c r="V36" s="113"/>
      <c r="W36" s="113"/>
      <c r="X36" s="113"/>
      <c r="Y36" s="113"/>
      <c r="Z36" s="11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13"/>
      <c r="AL36" s="113"/>
      <c r="AM36" s="113"/>
      <c r="AN36" s="113"/>
      <c r="AO36" s="121"/>
      <c r="AP36" s="95"/>
      <c r="AQ36" s="95"/>
      <c r="AR36" s="100"/>
      <c r="AS36" s="100"/>
      <c r="AT36" s="100"/>
      <c r="AU36" s="112" t="e">
        <f>[2]Лист8!G46+[2]Лист1!G46+[2]Лист1!G46</f>
        <v>#REF!</v>
      </c>
      <c r="AV36" s="97"/>
    </row>
    <row r="37" spans="1:48" ht="16.5" customHeight="1">
      <c r="A37" s="189" t="s">
        <v>118</v>
      </c>
      <c r="B37" s="156">
        <v>30</v>
      </c>
      <c r="C37" s="156">
        <v>8</v>
      </c>
      <c r="D37" s="190">
        <f t="shared" si="0"/>
        <v>240</v>
      </c>
      <c r="E37" s="207">
        <v>30</v>
      </c>
      <c r="F37" s="156">
        <v>8</v>
      </c>
      <c r="G37" s="204">
        <f t="shared" si="8"/>
        <v>240</v>
      </c>
      <c r="H37" s="204">
        <f t="shared" si="13"/>
        <v>60</v>
      </c>
      <c r="I37" s="156">
        <v>8</v>
      </c>
      <c r="J37" s="194">
        <f t="shared" si="9"/>
        <v>480</v>
      </c>
      <c r="K37" s="210">
        <f t="shared" si="14"/>
        <v>34</v>
      </c>
      <c r="L37" s="181">
        <v>8</v>
      </c>
      <c r="M37" s="180">
        <f t="shared" si="15"/>
        <v>272</v>
      </c>
      <c r="N37" s="111">
        <f>Q37+R37+S37+T37+U37+V37+W37+X37+Y37+Z37+AA37+AB37+AC37+AD37+AE37+AF37+AG37+AH37+AI37+AJ37+AK37+AL37+AM37</f>
        <v>26</v>
      </c>
      <c r="O37" s="118">
        <v>8</v>
      </c>
      <c r="P37" s="112">
        <f t="shared" si="11"/>
        <v>208</v>
      </c>
      <c r="Q37" s="111"/>
      <c r="R37" s="113">
        <v>6</v>
      </c>
      <c r="S37" s="113">
        <v>2</v>
      </c>
      <c r="T37" s="113"/>
      <c r="U37" s="113">
        <v>2</v>
      </c>
      <c r="V37" s="113">
        <v>5</v>
      </c>
      <c r="W37" s="113"/>
      <c r="X37" s="113">
        <v>8</v>
      </c>
      <c r="Y37" s="113">
        <v>1</v>
      </c>
      <c r="Z37" s="113">
        <v>2</v>
      </c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13"/>
      <c r="AL37" s="113"/>
      <c r="AM37" s="113"/>
      <c r="AN37" s="113"/>
      <c r="AO37" s="121"/>
      <c r="AP37" s="95"/>
      <c r="AQ37" s="95"/>
      <c r="AR37" s="100"/>
      <c r="AS37" s="100"/>
      <c r="AT37" s="100"/>
      <c r="AU37" s="112" t="e">
        <f>[2]Лист8!G47+[2]Лист1!G47+[2]Лист1!G47</f>
        <v>#REF!</v>
      </c>
      <c r="AV37" s="97"/>
    </row>
    <row r="38" spans="1:48" ht="16.5" customHeight="1">
      <c r="A38" s="189" t="s">
        <v>121</v>
      </c>
      <c r="B38" s="190">
        <v>0</v>
      </c>
      <c r="C38" s="190">
        <v>230</v>
      </c>
      <c r="D38" s="190">
        <f t="shared" si="0"/>
        <v>0</v>
      </c>
      <c r="E38" s="207">
        <v>2</v>
      </c>
      <c r="F38" s="190">
        <v>230</v>
      </c>
      <c r="G38" s="204">
        <f t="shared" ref="G38:G56" si="16">E38*F38</f>
        <v>460</v>
      </c>
      <c r="H38" s="204">
        <f t="shared" si="13"/>
        <v>2</v>
      </c>
      <c r="I38" s="190">
        <v>230</v>
      </c>
      <c r="J38" s="194">
        <f t="shared" ref="J38:J56" si="17">I38*H38</f>
        <v>460</v>
      </c>
      <c r="K38" s="210">
        <f t="shared" si="14"/>
        <v>1.48</v>
      </c>
      <c r="L38" s="179">
        <v>230</v>
      </c>
      <c r="M38" s="180">
        <f t="shared" si="15"/>
        <v>340.4</v>
      </c>
      <c r="N38" s="111">
        <f t="shared" ref="N38:N56" si="18">Q38+R38+S38+T38+U38+V38+W38+X38+Y38+Z38+AA38+AB38+AC38+AD38+AE38+AF38+AG38+AH38+AI38+AJ38+AK38+AL38+AM38</f>
        <v>0.52</v>
      </c>
      <c r="O38" s="109">
        <v>230</v>
      </c>
      <c r="P38" s="112">
        <f t="shared" ref="P38:P56" si="19">N38*O38</f>
        <v>119.60000000000001</v>
      </c>
      <c r="Q38" s="111"/>
      <c r="R38" s="113"/>
      <c r="S38" s="113">
        <v>0.4</v>
      </c>
      <c r="T38" s="113"/>
      <c r="U38" s="113"/>
      <c r="V38" s="113"/>
      <c r="W38" s="113"/>
      <c r="X38" s="113"/>
      <c r="Y38" s="113">
        <v>0.12</v>
      </c>
      <c r="Z38" s="11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13"/>
      <c r="AL38" s="113"/>
      <c r="AM38" s="113"/>
      <c r="AN38" s="113"/>
      <c r="AO38" s="121"/>
      <c r="AP38" s="95"/>
      <c r="AQ38" s="95"/>
      <c r="AR38" s="100"/>
      <c r="AS38" s="100"/>
      <c r="AT38" s="100"/>
      <c r="AU38" s="112" t="e">
        <f>[2]Лист8!G49+[2]Лист1!G49+[2]Лист1!G49</f>
        <v>#REF!</v>
      </c>
      <c r="AV38" s="97"/>
    </row>
    <row r="39" spans="1:48" ht="16.5" customHeight="1">
      <c r="A39" s="189" t="s">
        <v>120</v>
      </c>
      <c r="B39" s="190">
        <v>1.67</v>
      </c>
      <c r="C39" s="156">
        <v>143</v>
      </c>
      <c r="D39" s="190">
        <f t="shared" si="0"/>
        <v>238.81</v>
      </c>
      <c r="E39" s="207"/>
      <c r="F39" s="156">
        <v>143</v>
      </c>
      <c r="G39" s="204">
        <f t="shared" si="16"/>
        <v>0</v>
      </c>
      <c r="H39" s="204">
        <f t="shared" si="13"/>
        <v>1.67</v>
      </c>
      <c r="I39" s="156">
        <v>143</v>
      </c>
      <c r="J39" s="194">
        <f t="shared" si="17"/>
        <v>238.81</v>
      </c>
      <c r="K39" s="210">
        <f t="shared" si="14"/>
        <v>1.67</v>
      </c>
      <c r="L39" s="181">
        <v>143</v>
      </c>
      <c r="M39" s="180">
        <f t="shared" si="15"/>
        <v>238.81</v>
      </c>
      <c r="N39" s="111">
        <f t="shared" si="18"/>
        <v>0</v>
      </c>
      <c r="O39" s="118">
        <v>143</v>
      </c>
      <c r="P39" s="112">
        <f t="shared" si="19"/>
        <v>0</v>
      </c>
      <c r="Q39" s="111"/>
      <c r="R39" s="113"/>
      <c r="S39" s="113"/>
      <c r="T39" s="113"/>
      <c r="U39" s="113"/>
      <c r="V39" s="113"/>
      <c r="W39" s="113"/>
      <c r="X39" s="113"/>
      <c r="Y39" s="113"/>
      <c r="Z39" s="113"/>
      <c r="AA39" s="153"/>
      <c r="AB39" s="153"/>
      <c r="AC39" s="153"/>
      <c r="AD39" s="153"/>
      <c r="AE39" s="153"/>
      <c r="AF39" s="153"/>
      <c r="AG39" s="153"/>
      <c r="AH39" s="153"/>
      <c r="AI39" s="113"/>
      <c r="AJ39" s="113"/>
      <c r="AK39" s="113"/>
      <c r="AL39" s="113"/>
      <c r="AM39" s="113"/>
      <c r="AN39" s="113"/>
      <c r="AO39" s="121"/>
      <c r="AP39" s="95"/>
      <c r="AQ39" s="95"/>
      <c r="AR39" s="100"/>
      <c r="AS39" s="100"/>
      <c r="AT39" s="100"/>
      <c r="AU39" s="112"/>
      <c r="AV39" s="97"/>
    </row>
    <row r="40" spans="1:48" ht="16.5" customHeight="1">
      <c r="A40" s="189" t="s">
        <v>98</v>
      </c>
      <c r="B40" s="193">
        <v>1.2999999999999998</v>
      </c>
      <c r="C40" s="156">
        <v>65</v>
      </c>
      <c r="D40" s="190">
        <f t="shared" si="0"/>
        <v>84.499999999999986</v>
      </c>
      <c r="E40" s="207">
        <v>3</v>
      </c>
      <c r="F40" s="156">
        <v>65</v>
      </c>
      <c r="G40" s="204">
        <f t="shared" si="16"/>
        <v>195</v>
      </c>
      <c r="H40" s="204">
        <f t="shared" si="13"/>
        <v>4.3</v>
      </c>
      <c r="I40" s="156">
        <v>65</v>
      </c>
      <c r="J40" s="194">
        <f t="shared" si="17"/>
        <v>279.5</v>
      </c>
      <c r="K40" s="212">
        <f t="shared" si="14"/>
        <v>3.55</v>
      </c>
      <c r="L40" s="181">
        <v>65</v>
      </c>
      <c r="M40" s="180">
        <f t="shared" si="15"/>
        <v>230.75</v>
      </c>
      <c r="N40" s="154">
        <f t="shared" si="18"/>
        <v>0.75</v>
      </c>
      <c r="O40" s="118">
        <v>65</v>
      </c>
      <c r="P40" s="112">
        <f t="shared" si="19"/>
        <v>48.75</v>
      </c>
      <c r="Q40" s="111"/>
      <c r="R40" s="113"/>
      <c r="S40" s="113"/>
      <c r="T40" s="113"/>
      <c r="U40" s="113">
        <v>0.3</v>
      </c>
      <c r="V40" s="213"/>
      <c r="W40" s="113"/>
      <c r="X40" s="113">
        <v>0.3</v>
      </c>
      <c r="Y40" s="113"/>
      <c r="Z40" s="113">
        <v>0.15</v>
      </c>
      <c r="AA40" s="153"/>
      <c r="AB40" s="153"/>
      <c r="AC40" s="153"/>
      <c r="AD40" s="153"/>
      <c r="AE40" s="153"/>
      <c r="AF40" s="153"/>
      <c r="AG40" s="153"/>
      <c r="AH40" s="153"/>
      <c r="AI40" s="113"/>
      <c r="AJ40" s="113"/>
      <c r="AK40" s="113"/>
      <c r="AL40" s="113"/>
      <c r="AM40" s="113"/>
      <c r="AN40" s="113"/>
      <c r="AO40" s="121"/>
      <c r="AP40" s="95"/>
      <c r="AQ40" s="95"/>
      <c r="AR40" s="100"/>
      <c r="AS40" s="100"/>
      <c r="AT40" s="100"/>
      <c r="AU40" s="112" t="e">
        <f>[2]Лист8!G51+[2]Лист1!G51+[2]Лист1!G51</f>
        <v>#REF!</v>
      </c>
      <c r="AV40" s="97"/>
    </row>
    <row r="41" spans="1:48" ht="16.5" customHeight="1">
      <c r="A41" s="189" t="s">
        <v>113</v>
      </c>
      <c r="B41" s="193">
        <v>2.75</v>
      </c>
      <c r="C41" s="156">
        <v>39</v>
      </c>
      <c r="D41" s="190">
        <f t="shared" si="0"/>
        <v>107.25</v>
      </c>
      <c r="E41" s="207"/>
      <c r="F41" s="156">
        <v>39</v>
      </c>
      <c r="G41" s="204">
        <f>E41*F41</f>
        <v>0</v>
      </c>
      <c r="H41" s="204">
        <f>B41+E41</f>
        <v>2.75</v>
      </c>
      <c r="I41" s="156">
        <v>39</v>
      </c>
      <c r="J41" s="194">
        <f>I41*H41</f>
        <v>107.25</v>
      </c>
      <c r="K41" s="212">
        <f t="shared" si="14"/>
        <v>2.4</v>
      </c>
      <c r="L41" s="181">
        <v>39</v>
      </c>
      <c r="M41" s="180">
        <f t="shared" si="15"/>
        <v>93.6</v>
      </c>
      <c r="N41" s="154">
        <f>Q41+R41+S41+T41+U41+V41+W41+X41+Y41+Z41+AA41+AB41+AC41+AD41+AE41+AF41+AG41+AH41+AI41+AJ41+AK41+AL41+AM41</f>
        <v>0.35</v>
      </c>
      <c r="O41" s="118">
        <v>39</v>
      </c>
      <c r="P41" s="112">
        <f>N41*O41</f>
        <v>13.649999999999999</v>
      </c>
      <c r="Q41" s="111"/>
      <c r="R41" s="113"/>
      <c r="S41" s="113">
        <v>0.35</v>
      </c>
      <c r="T41" s="113"/>
      <c r="U41" s="113"/>
      <c r="V41" s="213"/>
      <c r="W41" s="113"/>
      <c r="X41" s="113"/>
      <c r="Y41" s="113"/>
      <c r="Z41" s="113"/>
      <c r="AA41" s="153"/>
      <c r="AB41" s="153"/>
      <c r="AC41" s="153"/>
      <c r="AD41" s="153"/>
      <c r="AE41" s="153"/>
      <c r="AF41" s="153"/>
      <c r="AG41" s="153"/>
      <c r="AH41" s="153"/>
      <c r="AI41" s="113"/>
      <c r="AJ41" s="113"/>
      <c r="AK41" s="113"/>
      <c r="AL41" s="113"/>
      <c r="AM41" s="113"/>
      <c r="AN41" s="113"/>
      <c r="AO41" s="121"/>
      <c r="AP41" s="95"/>
      <c r="AQ41" s="95"/>
      <c r="AR41" s="100"/>
      <c r="AS41" s="100"/>
      <c r="AT41" s="100"/>
      <c r="AU41" s="112" t="e">
        <f>[2]Лист8!G52+[2]Лист1!G52+[2]Лист1!G52</f>
        <v>#REF!</v>
      </c>
      <c r="AV41" s="97"/>
    </row>
    <row r="42" spans="1:48" ht="16.5" customHeight="1">
      <c r="A42" s="189" t="s">
        <v>187</v>
      </c>
      <c r="B42" s="190">
        <v>1.45</v>
      </c>
      <c r="C42" s="156">
        <v>39</v>
      </c>
      <c r="D42" s="190">
        <f t="shared" si="0"/>
        <v>56.55</v>
      </c>
      <c r="E42" s="207"/>
      <c r="F42" s="156">
        <v>39</v>
      </c>
      <c r="G42" s="204">
        <f t="shared" si="16"/>
        <v>0</v>
      </c>
      <c r="H42" s="204">
        <f t="shared" si="13"/>
        <v>1.45</v>
      </c>
      <c r="I42" s="156">
        <v>39</v>
      </c>
      <c r="J42" s="194">
        <f t="shared" si="17"/>
        <v>56.55</v>
      </c>
      <c r="K42" s="210">
        <f t="shared" si="14"/>
        <v>1.3</v>
      </c>
      <c r="L42" s="181">
        <v>39</v>
      </c>
      <c r="M42" s="180">
        <f t="shared" si="15"/>
        <v>50.699999999999996</v>
      </c>
      <c r="N42" s="111">
        <f t="shared" si="18"/>
        <v>0.15</v>
      </c>
      <c r="O42" s="118">
        <v>39</v>
      </c>
      <c r="P42" s="112">
        <f t="shared" si="19"/>
        <v>5.85</v>
      </c>
      <c r="Q42" s="111"/>
      <c r="R42" s="113"/>
      <c r="S42" s="113"/>
      <c r="T42" s="113"/>
      <c r="U42" s="113"/>
      <c r="V42" s="113"/>
      <c r="W42" s="113"/>
      <c r="X42" s="113"/>
      <c r="Y42" s="113">
        <v>0.15</v>
      </c>
      <c r="Z42" s="113"/>
      <c r="AA42" s="153"/>
      <c r="AB42" s="153"/>
      <c r="AC42" s="153"/>
      <c r="AD42" s="153"/>
      <c r="AE42" s="153"/>
      <c r="AF42" s="153"/>
      <c r="AG42" s="153"/>
      <c r="AH42" s="153"/>
      <c r="AI42" s="113"/>
      <c r="AJ42" s="113"/>
      <c r="AK42" s="113"/>
      <c r="AL42" s="113"/>
      <c r="AM42" s="113"/>
      <c r="AN42" s="113"/>
      <c r="AO42" s="121"/>
      <c r="AP42" s="95"/>
      <c r="AQ42" s="95"/>
      <c r="AR42" s="100"/>
      <c r="AS42" s="100"/>
      <c r="AT42" s="100"/>
      <c r="AU42" s="112" t="e">
        <f>[2]Лист8!G52+[2]Лист1!G52+[2]Лист1!G52</f>
        <v>#REF!</v>
      </c>
      <c r="AV42" s="97"/>
    </row>
    <row r="43" spans="1:48" ht="16.5" customHeight="1">
      <c r="A43" s="189" t="s">
        <v>116</v>
      </c>
      <c r="B43" s="190">
        <v>0</v>
      </c>
      <c r="C43" s="197">
        <v>0</v>
      </c>
      <c r="D43" s="190">
        <f t="shared" si="0"/>
        <v>0</v>
      </c>
      <c r="E43" s="207">
        <v>5</v>
      </c>
      <c r="F43" s="197">
        <v>69</v>
      </c>
      <c r="G43" s="204">
        <f t="shared" si="16"/>
        <v>345</v>
      </c>
      <c r="H43" s="204">
        <f t="shared" si="13"/>
        <v>5</v>
      </c>
      <c r="I43" s="197">
        <v>69</v>
      </c>
      <c r="J43" s="194">
        <f t="shared" si="17"/>
        <v>345</v>
      </c>
      <c r="K43" s="210">
        <f t="shared" si="14"/>
        <v>1.2999999999999998</v>
      </c>
      <c r="L43" s="180">
        <v>69</v>
      </c>
      <c r="M43" s="180">
        <f t="shared" si="15"/>
        <v>89.699999999999989</v>
      </c>
      <c r="N43" s="111">
        <f t="shared" si="18"/>
        <v>3.7</v>
      </c>
      <c r="O43" s="120">
        <v>69</v>
      </c>
      <c r="P43" s="112">
        <f t="shared" si="19"/>
        <v>255.3</v>
      </c>
      <c r="Q43" s="111"/>
      <c r="R43" s="113">
        <v>0.52</v>
      </c>
      <c r="S43" s="113">
        <v>0.6</v>
      </c>
      <c r="T43" s="113">
        <v>0.53</v>
      </c>
      <c r="U43" s="113">
        <v>0.55000000000000004</v>
      </c>
      <c r="V43" s="113"/>
      <c r="W43" s="113">
        <v>0.6</v>
      </c>
      <c r="X43" s="113">
        <v>0.6</v>
      </c>
      <c r="Y43" s="113"/>
      <c r="Z43" s="113">
        <v>0.3</v>
      </c>
      <c r="AA43" s="153"/>
      <c r="AB43" s="153"/>
      <c r="AC43" s="153"/>
      <c r="AD43" s="153"/>
      <c r="AE43" s="153"/>
      <c r="AF43" s="153"/>
      <c r="AG43" s="153"/>
      <c r="AH43" s="153"/>
      <c r="AI43" s="113"/>
      <c r="AJ43" s="113"/>
      <c r="AK43" s="113"/>
      <c r="AL43" s="113"/>
      <c r="AM43" s="113"/>
      <c r="AN43" s="113"/>
      <c r="AO43" s="121"/>
      <c r="AP43" s="95"/>
      <c r="AQ43" s="95"/>
      <c r="AR43" s="100"/>
      <c r="AS43" s="100"/>
      <c r="AT43" s="100"/>
      <c r="AU43" s="112" t="e">
        <f>[2]Лист8!G53+[2]Лист1!G53+[2]Лист1!G53</f>
        <v>#REF!</v>
      </c>
      <c r="AV43" s="97"/>
    </row>
    <row r="44" spans="1:48" ht="16.5" customHeight="1">
      <c r="A44" s="189" t="s">
        <v>103</v>
      </c>
      <c r="B44" s="190">
        <v>0</v>
      </c>
      <c r="C44" s="197">
        <v>0</v>
      </c>
      <c r="D44" s="190">
        <f t="shared" si="0"/>
        <v>0</v>
      </c>
      <c r="E44" s="207">
        <v>3</v>
      </c>
      <c r="F44" s="197">
        <v>60</v>
      </c>
      <c r="G44" s="204">
        <f t="shared" si="16"/>
        <v>180</v>
      </c>
      <c r="H44" s="204">
        <f t="shared" si="13"/>
        <v>3</v>
      </c>
      <c r="I44" s="197">
        <v>60</v>
      </c>
      <c r="J44" s="194">
        <f t="shared" si="17"/>
        <v>180</v>
      </c>
      <c r="K44" s="210">
        <f t="shared" si="14"/>
        <v>1.75</v>
      </c>
      <c r="L44" s="180">
        <v>60</v>
      </c>
      <c r="M44" s="180">
        <f t="shared" si="15"/>
        <v>105</v>
      </c>
      <c r="N44" s="111">
        <f t="shared" si="18"/>
        <v>1.25</v>
      </c>
      <c r="O44" s="120">
        <v>60</v>
      </c>
      <c r="P44" s="112">
        <f t="shared" si="19"/>
        <v>75</v>
      </c>
      <c r="Q44" s="111"/>
      <c r="R44" s="113"/>
      <c r="S44" s="113"/>
      <c r="T44" s="113">
        <v>0.7</v>
      </c>
      <c r="U44" s="113"/>
      <c r="V44" s="113"/>
      <c r="W44" s="113"/>
      <c r="X44" s="113">
        <v>0.55000000000000004</v>
      </c>
      <c r="Y44" s="113"/>
      <c r="Z44" s="113"/>
      <c r="AA44" s="153"/>
      <c r="AB44" s="153"/>
      <c r="AC44" s="153"/>
      <c r="AD44" s="153"/>
      <c r="AE44" s="153"/>
      <c r="AF44" s="153"/>
      <c r="AG44" s="153"/>
      <c r="AH44" s="153"/>
      <c r="AI44" s="113"/>
      <c r="AJ44" s="113"/>
      <c r="AK44" s="113"/>
      <c r="AL44" s="113"/>
      <c r="AM44" s="113"/>
      <c r="AN44" s="113"/>
      <c r="AO44" s="121"/>
      <c r="AP44" s="95"/>
      <c r="AQ44" s="95"/>
      <c r="AR44" s="100"/>
      <c r="AS44" s="100"/>
      <c r="AT44" s="100"/>
      <c r="AU44" s="112"/>
      <c r="AV44" s="97"/>
    </row>
    <row r="45" spans="1:48" ht="16.5" customHeight="1">
      <c r="A45" s="189" t="s">
        <v>105</v>
      </c>
      <c r="B45" s="190">
        <v>0</v>
      </c>
      <c r="C45" s="197">
        <v>0</v>
      </c>
      <c r="D45" s="190">
        <f t="shared" si="0"/>
        <v>0</v>
      </c>
      <c r="E45" s="207">
        <v>5</v>
      </c>
      <c r="F45" s="197">
        <v>43</v>
      </c>
      <c r="G45" s="204">
        <f t="shared" si="16"/>
        <v>215</v>
      </c>
      <c r="H45" s="204">
        <f t="shared" si="13"/>
        <v>5</v>
      </c>
      <c r="I45" s="197">
        <v>43</v>
      </c>
      <c r="J45" s="194">
        <f t="shared" si="17"/>
        <v>215</v>
      </c>
      <c r="K45" s="210">
        <f t="shared" si="14"/>
        <v>3.65</v>
      </c>
      <c r="L45" s="180">
        <v>43</v>
      </c>
      <c r="M45" s="180">
        <f t="shared" si="15"/>
        <v>156.94999999999999</v>
      </c>
      <c r="N45" s="111">
        <f t="shared" si="18"/>
        <v>1.35</v>
      </c>
      <c r="O45" s="120">
        <v>43</v>
      </c>
      <c r="P45" s="112">
        <f t="shared" si="19"/>
        <v>58.050000000000004</v>
      </c>
      <c r="Q45" s="111"/>
      <c r="R45" s="113">
        <v>0.12</v>
      </c>
      <c r="S45" s="113">
        <v>0.22</v>
      </c>
      <c r="T45" s="113">
        <v>0.11</v>
      </c>
      <c r="U45" s="113">
        <v>0.12</v>
      </c>
      <c r="V45" s="113">
        <v>0.21</v>
      </c>
      <c r="W45" s="113">
        <v>0.14000000000000001</v>
      </c>
      <c r="X45" s="113">
        <v>0.26</v>
      </c>
      <c r="Y45" s="113">
        <v>0.1</v>
      </c>
      <c r="Z45" s="113">
        <v>7.0000000000000007E-2</v>
      </c>
      <c r="AA45" s="153"/>
      <c r="AB45" s="153"/>
      <c r="AC45" s="153"/>
      <c r="AD45" s="153"/>
      <c r="AE45" s="153"/>
      <c r="AF45" s="153"/>
      <c r="AG45" s="153"/>
      <c r="AH45" s="153"/>
      <c r="AI45" s="113"/>
      <c r="AJ45" s="113"/>
      <c r="AK45" s="113"/>
      <c r="AL45" s="113"/>
      <c r="AM45" s="113"/>
      <c r="AN45" s="113"/>
      <c r="AO45" s="121"/>
      <c r="AP45" s="95"/>
      <c r="AQ45" s="95"/>
      <c r="AR45" s="100"/>
      <c r="AS45" s="100"/>
      <c r="AT45" s="100"/>
      <c r="AU45" s="112" t="e">
        <f>[2]Лист8!G56+[2]Лист1!G56+[2]Лист1!G56</f>
        <v>#REF!</v>
      </c>
      <c r="AV45" s="97"/>
    </row>
    <row r="46" spans="1:48" ht="16.5" customHeight="1">
      <c r="A46" s="189" t="s">
        <v>107</v>
      </c>
      <c r="B46" s="190">
        <v>0.79999999999999982</v>
      </c>
      <c r="C46" s="197">
        <v>45</v>
      </c>
      <c r="D46" s="190">
        <f t="shared" si="0"/>
        <v>35.999999999999993</v>
      </c>
      <c r="E46" s="207"/>
      <c r="F46" s="197">
        <v>45</v>
      </c>
      <c r="G46" s="204">
        <f t="shared" si="16"/>
        <v>0</v>
      </c>
      <c r="H46" s="204">
        <f t="shared" si="13"/>
        <v>0.79999999999999982</v>
      </c>
      <c r="I46" s="197">
        <v>45</v>
      </c>
      <c r="J46" s="194">
        <f t="shared" si="17"/>
        <v>35.999999999999993</v>
      </c>
      <c r="K46" s="210">
        <f t="shared" si="14"/>
        <v>0.47999999999999982</v>
      </c>
      <c r="L46" s="180">
        <v>45</v>
      </c>
      <c r="M46" s="180">
        <f t="shared" si="15"/>
        <v>21.599999999999994</v>
      </c>
      <c r="N46" s="111">
        <f t="shared" si="18"/>
        <v>0.32</v>
      </c>
      <c r="O46" s="120">
        <v>45</v>
      </c>
      <c r="P46" s="112">
        <f t="shared" si="19"/>
        <v>14.4</v>
      </c>
      <c r="Q46" s="111"/>
      <c r="R46" s="113"/>
      <c r="S46" s="113"/>
      <c r="T46" s="113">
        <v>0.32</v>
      </c>
      <c r="U46" s="113"/>
      <c r="V46" s="113"/>
      <c r="W46" s="113"/>
      <c r="X46" s="113"/>
      <c r="Y46" s="113"/>
      <c r="Z46" s="113"/>
      <c r="AA46" s="153"/>
      <c r="AB46" s="153"/>
      <c r="AC46" s="153"/>
      <c r="AD46" s="153"/>
      <c r="AE46" s="153"/>
      <c r="AF46" s="153"/>
      <c r="AG46" s="153"/>
      <c r="AH46" s="153"/>
      <c r="AI46" s="113"/>
      <c r="AJ46" s="113"/>
      <c r="AK46" s="113"/>
      <c r="AL46" s="113"/>
      <c r="AM46" s="113"/>
      <c r="AN46" s="113"/>
      <c r="AO46" s="121"/>
      <c r="AP46" s="95"/>
      <c r="AQ46" s="95"/>
      <c r="AR46" s="100"/>
      <c r="AS46" s="100"/>
      <c r="AT46" s="100"/>
      <c r="AU46" s="112"/>
      <c r="AV46" s="97"/>
    </row>
    <row r="47" spans="1:48" ht="16.5" customHeight="1">
      <c r="A47" s="189" t="s">
        <v>95</v>
      </c>
      <c r="B47" s="190">
        <v>1.5</v>
      </c>
      <c r="C47" s="197">
        <v>800</v>
      </c>
      <c r="D47" s="190">
        <f t="shared" si="0"/>
        <v>1200</v>
      </c>
      <c r="E47" s="207"/>
      <c r="F47" s="197">
        <v>800</v>
      </c>
      <c r="G47" s="204">
        <f t="shared" si="16"/>
        <v>0</v>
      </c>
      <c r="H47" s="204">
        <f t="shared" si="13"/>
        <v>1.5</v>
      </c>
      <c r="I47" s="197">
        <v>800</v>
      </c>
      <c r="J47" s="194">
        <f t="shared" si="17"/>
        <v>1200</v>
      </c>
      <c r="K47" s="210">
        <f t="shared" si="14"/>
        <v>1.38</v>
      </c>
      <c r="L47" s="180">
        <v>800</v>
      </c>
      <c r="M47" s="180">
        <f t="shared" si="15"/>
        <v>1104</v>
      </c>
      <c r="N47" s="111">
        <f t="shared" si="18"/>
        <v>0.12</v>
      </c>
      <c r="O47" s="120">
        <v>800</v>
      </c>
      <c r="P47" s="112">
        <f t="shared" si="19"/>
        <v>96</v>
      </c>
      <c r="Q47" s="111"/>
      <c r="R47" s="113">
        <v>0.02</v>
      </c>
      <c r="S47" s="113">
        <v>0.01</v>
      </c>
      <c r="T47" s="113">
        <v>0.01</v>
      </c>
      <c r="U47" s="113">
        <v>0.01</v>
      </c>
      <c r="V47" s="113">
        <v>0.02</v>
      </c>
      <c r="W47" s="113">
        <v>0.01</v>
      </c>
      <c r="X47" s="113">
        <v>0.01</v>
      </c>
      <c r="Y47" s="113">
        <v>0.02</v>
      </c>
      <c r="Z47" s="113">
        <v>0.01</v>
      </c>
      <c r="AA47" s="153"/>
      <c r="AB47" s="153"/>
      <c r="AC47" s="153"/>
      <c r="AD47" s="153"/>
      <c r="AE47" s="153"/>
      <c r="AF47" s="153"/>
      <c r="AG47" s="153"/>
      <c r="AH47" s="153"/>
      <c r="AI47" s="113"/>
      <c r="AJ47" s="113"/>
      <c r="AK47" s="113"/>
      <c r="AL47" s="113"/>
      <c r="AM47" s="113"/>
      <c r="AN47" s="113"/>
      <c r="AO47" s="121"/>
      <c r="AP47" s="95"/>
      <c r="AQ47" s="95"/>
      <c r="AR47" s="100"/>
      <c r="AS47" s="100"/>
      <c r="AT47" s="100"/>
      <c r="AU47" s="112" t="e">
        <f>[2]Лист8!G58+[2]Лист1!G58+[2]Лист1!G58</f>
        <v>#REF!</v>
      </c>
      <c r="AV47" s="97"/>
    </row>
    <row r="48" spans="1:48" ht="16.5" customHeight="1">
      <c r="A48" s="189" t="s">
        <v>227</v>
      </c>
      <c r="B48" s="190">
        <v>0</v>
      </c>
      <c r="C48" s="198">
        <v>150</v>
      </c>
      <c r="D48" s="190">
        <f t="shared" si="0"/>
        <v>0</v>
      </c>
      <c r="E48" s="207">
        <v>1</v>
      </c>
      <c r="F48" s="198">
        <v>170</v>
      </c>
      <c r="G48" s="204">
        <f t="shared" si="16"/>
        <v>170</v>
      </c>
      <c r="H48" s="204">
        <f t="shared" si="13"/>
        <v>1</v>
      </c>
      <c r="I48" s="198">
        <v>170</v>
      </c>
      <c r="J48" s="194">
        <f t="shared" si="17"/>
        <v>170</v>
      </c>
      <c r="K48" s="210">
        <f t="shared" si="14"/>
        <v>0.8</v>
      </c>
      <c r="L48" s="184">
        <v>170</v>
      </c>
      <c r="M48" s="180">
        <f t="shared" si="15"/>
        <v>136</v>
      </c>
      <c r="N48" s="111">
        <f t="shared" si="18"/>
        <v>0.2</v>
      </c>
      <c r="O48" s="185">
        <v>170</v>
      </c>
      <c r="P48" s="112">
        <f t="shared" si="19"/>
        <v>34</v>
      </c>
      <c r="Q48" s="111"/>
      <c r="R48" s="113"/>
      <c r="S48" s="113"/>
      <c r="T48" s="113"/>
      <c r="U48" s="113"/>
      <c r="V48" s="113"/>
      <c r="W48" s="113">
        <v>0.1</v>
      </c>
      <c r="X48" s="113"/>
      <c r="Y48" s="113">
        <v>0.05</v>
      </c>
      <c r="Z48" s="113">
        <v>0.05</v>
      </c>
      <c r="AA48" s="153"/>
      <c r="AB48" s="153"/>
      <c r="AC48" s="153"/>
      <c r="AD48" s="153"/>
      <c r="AE48" s="153"/>
      <c r="AF48" s="153"/>
      <c r="AG48" s="153"/>
      <c r="AH48" s="153"/>
      <c r="AI48" s="113"/>
      <c r="AJ48" s="113"/>
      <c r="AK48" s="113"/>
      <c r="AL48" s="113"/>
      <c r="AM48" s="113"/>
      <c r="AN48" s="113"/>
      <c r="AO48" s="121"/>
      <c r="AP48" s="95"/>
      <c r="AQ48" s="95"/>
      <c r="AR48" s="100"/>
      <c r="AS48" s="100"/>
      <c r="AT48" s="100"/>
      <c r="AU48" s="112"/>
      <c r="AV48" s="97"/>
    </row>
    <row r="49" spans="1:48" ht="16.5" customHeight="1">
      <c r="A49" s="189" t="s">
        <v>210</v>
      </c>
      <c r="B49" s="156">
        <v>0</v>
      </c>
      <c r="C49" s="197">
        <v>0</v>
      </c>
      <c r="D49" s="190">
        <f t="shared" si="0"/>
        <v>0</v>
      </c>
      <c r="E49" s="207">
        <v>3</v>
      </c>
      <c r="F49" s="197">
        <v>105</v>
      </c>
      <c r="G49" s="204">
        <f t="shared" si="16"/>
        <v>315</v>
      </c>
      <c r="H49" s="204">
        <f t="shared" si="13"/>
        <v>3</v>
      </c>
      <c r="I49" s="197">
        <v>105</v>
      </c>
      <c r="J49" s="194">
        <f t="shared" si="17"/>
        <v>315</v>
      </c>
      <c r="K49" s="210">
        <f t="shared" si="14"/>
        <v>2.02</v>
      </c>
      <c r="L49" s="180">
        <v>105</v>
      </c>
      <c r="M49" s="180">
        <f t="shared" si="15"/>
        <v>212.10000000000002</v>
      </c>
      <c r="N49" s="111">
        <f t="shared" si="18"/>
        <v>0.98</v>
      </c>
      <c r="O49" s="120">
        <v>105</v>
      </c>
      <c r="P49" s="112">
        <f t="shared" si="19"/>
        <v>102.89999999999999</v>
      </c>
      <c r="Q49" s="111"/>
      <c r="R49" s="113"/>
      <c r="S49" s="113"/>
      <c r="T49" s="113">
        <v>0.65</v>
      </c>
      <c r="U49" s="113"/>
      <c r="V49" s="113"/>
      <c r="W49" s="113"/>
      <c r="X49" s="113"/>
      <c r="Y49" s="113"/>
      <c r="Z49" s="113">
        <v>0.33</v>
      </c>
      <c r="AA49" s="153"/>
      <c r="AB49" s="153"/>
      <c r="AC49" s="153"/>
      <c r="AD49" s="153"/>
      <c r="AE49" s="153"/>
      <c r="AF49" s="153"/>
      <c r="AG49" s="153"/>
      <c r="AH49" s="153"/>
      <c r="AI49" s="113"/>
      <c r="AJ49" s="113"/>
      <c r="AK49" s="113"/>
      <c r="AL49" s="113"/>
      <c r="AM49" s="113"/>
      <c r="AN49" s="113"/>
      <c r="AO49" s="121"/>
      <c r="AP49" s="95"/>
      <c r="AQ49" s="95"/>
      <c r="AR49" s="100"/>
      <c r="AS49" s="100"/>
      <c r="AT49" s="100"/>
      <c r="AU49" s="112" t="e">
        <f>[2]Лист8!G60+[2]Лист1!G60+[2]Лист1!G60</f>
        <v>#REF!</v>
      </c>
      <c r="AV49" s="97"/>
    </row>
    <row r="50" spans="1:48" ht="16.5" customHeight="1">
      <c r="A50" s="189" t="s">
        <v>102</v>
      </c>
      <c r="B50" s="156">
        <v>0</v>
      </c>
      <c r="C50" s="156">
        <v>0</v>
      </c>
      <c r="D50" s="190">
        <f t="shared" si="0"/>
        <v>0</v>
      </c>
      <c r="E50" s="207">
        <v>37.6</v>
      </c>
      <c r="F50" s="156">
        <v>44</v>
      </c>
      <c r="G50" s="204">
        <f t="shared" si="16"/>
        <v>1654.4</v>
      </c>
      <c r="H50" s="204">
        <f t="shared" si="13"/>
        <v>37.6</v>
      </c>
      <c r="I50" s="156">
        <v>44</v>
      </c>
      <c r="J50" s="194">
        <f t="shared" si="17"/>
        <v>1654.4</v>
      </c>
      <c r="K50" s="210">
        <f t="shared" si="14"/>
        <v>25.700000000000003</v>
      </c>
      <c r="L50" s="181">
        <v>44</v>
      </c>
      <c r="M50" s="180">
        <f t="shared" si="15"/>
        <v>1130.8000000000002</v>
      </c>
      <c r="N50" s="111">
        <f t="shared" si="18"/>
        <v>11.9</v>
      </c>
      <c r="O50" s="118">
        <v>44</v>
      </c>
      <c r="P50" s="112">
        <f t="shared" si="19"/>
        <v>523.6</v>
      </c>
      <c r="Q50" s="111"/>
      <c r="R50" s="113">
        <v>0.9</v>
      </c>
      <c r="S50" s="113">
        <v>1.8</v>
      </c>
      <c r="T50" s="113">
        <v>1.6</v>
      </c>
      <c r="U50" s="113">
        <v>2.1</v>
      </c>
      <c r="V50" s="113">
        <v>1</v>
      </c>
      <c r="W50" s="113">
        <v>1.7</v>
      </c>
      <c r="X50" s="113">
        <v>1.1000000000000001</v>
      </c>
      <c r="Y50" s="113">
        <v>1.3</v>
      </c>
      <c r="Z50" s="113">
        <v>0.4</v>
      </c>
      <c r="AA50" s="153"/>
      <c r="AB50" s="153"/>
      <c r="AC50" s="153"/>
      <c r="AD50" s="153"/>
      <c r="AE50" s="153"/>
      <c r="AF50" s="153"/>
      <c r="AG50" s="153"/>
      <c r="AH50" s="153"/>
      <c r="AI50" s="113"/>
      <c r="AJ50" s="113"/>
      <c r="AK50" s="113"/>
      <c r="AL50" s="113"/>
      <c r="AM50" s="113"/>
      <c r="AN50" s="113"/>
      <c r="AO50" s="121"/>
      <c r="AP50" s="95"/>
      <c r="AQ50" s="95"/>
      <c r="AR50" s="100"/>
      <c r="AS50" s="100"/>
      <c r="AT50" s="100"/>
      <c r="AU50" s="112"/>
      <c r="AV50" s="97"/>
    </row>
    <row r="51" spans="1:48" ht="16.5" customHeight="1">
      <c r="A51" s="189" t="s">
        <v>104</v>
      </c>
      <c r="B51" s="156">
        <v>0</v>
      </c>
      <c r="C51" s="156">
        <v>0</v>
      </c>
      <c r="D51" s="190">
        <f t="shared" si="0"/>
        <v>0</v>
      </c>
      <c r="E51" s="207">
        <v>6</v>
      </c>
      <c r="F51" s="156">
        <v>38</v>
      </c>
      <c r="G51" s="204">
        <f t="shared" si="16"/>
        <v>228</v>
      </c>
      <c r="H51" s="204">
        <f t="shared" si="13"/>
        <v>6</v>
      </c>
      <c r="I51" s="156">
        <v>38</v>
      </c>
      <c r="J51" s="194">
        <f t="shared" si="17"/>
        <v>228</v>
      </c>
      <c r="K51" s="210">
        <f t="shared" si="14"/>
        <v>4.41</v>
      </c>
      <c r="L51" s="181">
        <v>38</v>
      </c>
      <c r="M51" s="180">
        <f t="shared" si="15"/>
        <v>167.58</v>
      </c>
      <c r="N51" s="111">
        <f t="shared" si="18"/>
        <v>1.5899999999999999</v>
      </c>
      <c r="O51" s="118">
        <v>38</v>
      </c>
      <c r="P51" s="112">
        <f t="shared" si="19"/>
        <v>60.419999999999995</v>
      </c>
      <c r="Q51" s="111"/>
      <c r="R51" s="113">
        <v>0.11</v>
      </c>
      <c r="S51" s="113">
        <v>0.28999999999999998</v>
      </c>
      <c r="T51" s="113">
        <v>0.24</v>
      </c>
      <c r="U51" s="113">
        <v>0.19</v>
      </c>
      <c r="V51" s="113">
        <v>0.25</v>
      </c>
      <c r="W51" s="113">
        <v>0.15</v>
      </c>
      <c r="X51" s="113">
        <v>0.18</v>
      </c>
      <c r="Y51" s="113">
        <v>0.1</v>
      </c>
      <c r="Z51" s="113">
        <v>0.08</v>
      </c>
      <c r="AA51" s="153"/>
      <c r="AB51" s="153"/>
      <c r="AC51" s="153"/>
      <c r="AD51" s="153"/>
      <c r="AE51" s="153"/>
      <c r="AF51" s="153"/>
      <c r="AG51" s="153"/>
      <c r="AH51" s="153"/>
      <c r="AI51" s="113"/>
      <c r="AJ51" s="113"/>
      <c r="AK51" s="113"/>
      <c r="AL51" s="113"/>
      <c r="AM51" s="113"/>
      <c r="AN51" s="113"/>
      <c r="AO51" s="121"/>
      <c r="AP51" s="95"/>
      <c r="AQ51" s="95"/>
      <c r="AR51" s="100"/>
      <c r="AS51" s="100"/>
      <c r="AT51" s="100"/>
      <c r="AU51" s="112">
        <f>[2]Лист8!G63+[2]Лист1!G63+[2]Лист1!G63</f>
        <v>3.8300399999999999</v>
      </c>
      <c r="AV51" s="97"/>
    </row>
    <row r="52" spans="1:48" ht="16.5" customHeight="1">
      <c r="A52" s="189" t="s">
        <v>192</v>
      </c>
      <c r="B52" s="156">
        <v>0</v>
      </c>
      <c r="C52" s="156">
        <v>25</v>
      </c>
      <c r="D52" s="190">
        <f t="shared" si="0"/>
        <v>0</v>
      </c>
      <c r="E52" s="207">
        <v>9</v>
      </c>
      <c r="F52" s="156">
        <v>25</v>
      </c>
      <c r="G52" s="204">
        <f t="shared" si="16"/>
        <v>225</v>
      </c>
      <c r="H52" s="204">
        <f t="shared" si="13"/>
        <v>9</v>
      </c>
      <c r="I52" s="156">
        <v>25</v>
      </c>
      <c r="J52" s="194">
        <f t="shared" si="17"/>
        <v>225</v>
      </c>
      <c r="K52" s="210">
        <f t="shared" si="14"/>
        <v>7</v>
      </c>
      <c r="L52" s="181">
        <v>25</v>
      </c>
      <c r="M52" s="180">
        <f t="shared" si="15"/>
        <v>175</v>
      </c>
      <c r="N52" s="111">
        <f t="shared" si="18"/>
        <v>2</v>
      </c>
      <c r="O52" s="118">
        <v>25</v>
      </c>
      <c r="P52" s="112">
        <f t="shared" si="19"/>
        <v>50</v>
      </c>
      <c r="Q52" s="111"/>
      <c r="R52" s="113"/>
      <c r="S52" s="113"/>
      <c r="T52" s="113"/>
      <c r="U52" s="113"/>
      <c r="V52" s="113"/>
      <c r="W52" s="113"/>
      <c r="X52" s="113"/>
      <c r="Y52" s="113">
        <v>2</v>
      </c>
      <c r="Z52" s="113"/>
      <c r="AA52" s="153"/>
      <c r="AB52" s="153"/>
      <c r="AC52" s="153"/>
      <c r="AD52" s="153"/>
      <c r="AE52" s="153"/>
      <c r="AF52" s="153"/>
      <c r="AG52" s="153"/>
      <c r="AH52" s="153"/>
      <c r="AI52" s="113"/>
      <c r="AJ52" s="113"/>
      <c r="AK52" s="113"/>
      <c r="AL52" s="113"/>
      <c r="AM52" s="113"/>
      <c r="AN52" s="113"/>
      <c r="AO52" s="121"/>
      <c r="AP52" s="95"/>
      <c r="AQ52" s="95"/>
      <c r="AR52" s="100"/>
      <c r="AS52" s="100"/>
      <c r="AT52" s="100"/>
      <c r="AU52" s="112"/>
      <c r="AV52" s="97"/>
    </row>
    <row r="53" spans="1:48" ht="16.5" customHeight="1">
      <c r="A53" s="189" t="s">
        <v>114</v>
      </c>
      <c r="B53" s="157">
        <v>0</v>
      </c>
      <c r="C53" s="156">
        <v>103</v>
      </c>
      <c r="D53" s="190">
        <f t="shared" si="0"/>
        <v>0</v>
      </c>
      <c r="E53" s="207">
        <v>6</v>
      </c>
      <c r="F53" s="156">
        <v>118</v>
      </c>
      <c r="G53" s="204">
        <f t="shared" si="16"/>
        <v>708</v>
      </c>
      <c r="H53" s="204">
        <f t="shared" si="13"/>
        <v>6</v>
      </c>
      <c r="I53" s="156">
        <v>118</v>
      </c>
      <c r="J53" s="194">
        <f t="shared" si="17"/>
        <v>708</v>
      </c>
      <c r="K53" s="211">
        <f t="shared" si="14"/>
        <v>4.62</v>
      </c>
      <c r="L53" s="181">
        <v>118</v>
      </c>
      <c r="M53" s="180">
        <f t="shared" si="15"/>
        <v>545.16000000000008</v>
      </c>
      <c r="N53" s="154">
        <f t="shared" si="18"/>
        <v>1.38</v>
      </c>
      <c r="O53" s="118">
        <v>118</v>
      </c>
      <c r="P53" s="112">
        <f t="shared" si="19"/>
        <v>162.83999999999997</v>
      </c>
      <c r="Q53" s="111"/>
      <c r="R53" s="113"/>
      <c r="S53" s="113"/>
      <c r="T53" s="113"/>
      <c r="U53" s="113"/>
      <c r="V53" s="113">
        <v>0.7</v>
      </c>
      <c r="W53" s="113"/>
      <c r="X53" s="113">
        <v>0.68</v>
      </c>
      <c r="Y53" s="113"/>
      <c r="Z53" s="113"/>
      <c r="AA53" s="153"/>
      <c r="AB53" s="153"/>
      <c r="AC53" s="153"/>
      <c r="AD53" s="153"/>
      <c r="AE53" s="153"/>
      <c r="AF53" s="153"/>
      <c r="AG53" s="153"/>
      <c r="AH53" s="153"/>
      <c r="AI53" s="113"/>
      <c r="AJ53" s="113"/>
      <c r="AK53" s="113"/>
      <c r="AL53" s="113"/>
      <c r="AM53" s="113"/>
      <c r="AN53" s="113"/>
      <c r="AO53" s="121"/>
      <c r="AP53" s="95"/>
      <c r="AQ53" s="95"/>
      <c r="AR53" s="100"/>
      <c r="AS53" s="100"/>
      <c r="AT53" s="100"/>
      <c r="AU53" s="112"/>
      <c r="AV53" s="97"/>
    </row>
    <row r="54" spans="1:48" ht="15.75" hidden="1" customHeight="1">
      <c r="A54" s="108" t="s">
        <v>164</v>
      </c>
      <c r="B54" s="156">
        <v>0</v>
      </c>
      <c r="C54" s="156"/>
      <c r="D54" s="190">
        <f t="shared" ref="D54:D64" si="20">B54*C54</f>
        <v>0</v>
      </c>
      <c r="E54" s="194"/>
      <c r="F54" s="199"/>
      <c r="G54" s="194">
        <f t="shared" si="16"/>
        <v>0</v>
      </c>
      <c r="H54" s="194">
        <f t="shared" si="13"/>
        <v>0</v>
      </c>
      <c r="I54" s="156"/>
      <c r="J54" s="194">
        <f t="shared" si="17"/>
        <v>0</v>
      </c>
      <c r="K54" s="195">
        <f t="shared" si="14"/>
        <v>0</v>
      </c>
      <c r="L54" s="146"/>
      <c r="M54" s="149">
        <f t="shared" si="15"/>
        <v>0</v>
      </c>
      <c r="N54" s="111">
        <f t="shared" si="18"/>
        <v>0</v>
      </c>
      <c r="O54" s="186"/>
      <c r="P54" s="112">
        <f t="shared" si="19"/>
        <v>0</v>
      </c>
      <c r="Q54" s="111"/>
      <c r="R54" s="113"/>
      <c r="S54" s="113"/>
      <c r="T54" s="113"/>
      <c r="U54" s="113"/>
      <c r="V54" s="113"/>
      <c r="W54" s="113"/>
      <c r="X54" s="113"/>
      <c r="Y54" s="113"/>
      <c r="Z54" s="113"/>
      <c r="AA54" s="153"/>
      <c r="AB54" s="153"/>
      <c r="AC54" s="153"/>
      <c r="AD54" s="153"/>
      <c r="AE54" s="153"/>
      <c r="AF54" s="153"/>
      <c r="AG54" s="153"/>
      <c r="AH54" s="153"/>
      <c r="AI54" s="113"/>
      <c r="AJ54" s="113"/>
      <c r="AK54" s="113"/>
      <c r="AL54" s="113"/>
      <c r="AM54" s="113"/>
      <c r="AN54" s="113"/>
      <c r="AO54" s="121"/>
      <c r="AP54" s="95"/>
      <c r="AQ54" s="95"/>
      <c r="AR54" s="100"/>
      <c r="AS54" s="100"/>
      <c r="AT54" s="100"/>
      <c r="AU54" s="112">
        <f>[2]Лист8!G67+[2]Лист1!G67+[2]Лист1!G67</f>
        <v>160</v>
      </c>
      <c r="AV54" s="97"/>
    </row>
    <row r="55" spans="1:48" ht="15.75" hidden="1" customHeight="1">
      <c r="A55" s="108" t="s">
        <v>165</v>
      </c>
      <c r="B55" s="156">
        <v>0</v>
      </c>
      <c r="C55" s="156"/>
      <c r="D55" s="190">
        <f t="shared" si="20"/>
        <v>0</v>
      </c>
      <c r="E55" s="194"/>
      <c r="F55" s="199"/>
      <c r="G55" s="194">
        <f t="shared" si="16"/>
        <v>0</v>
      </c>
      <c r="H55" s="194">
        <f t="shared" si="13"/>
        <v>0</v>
      </c>
      <c r="I55" s="156"/>
      <c r="J55" s="194">
        <f t="shared" si="17"/>
        <v>0</v>
      </c>
      <c r="K55" s="195">
        <f t="shared" si="14"/>
        <v>0</v>
      </c>
      <c r="L55" s="146"/>
      <c r="M55" s="149">
        <f t="shared" si="15"/>
        <v>0</v>
      </c>
      <c r="N55" s="111">
        <f t="shared" si="18"/>
        <v>0</v>
      </c>
      <c r="O55" s="186"/>
      <c r="P55" s="112">
        <f t="shared" si="19"/>
        <v>0</v>
      </c>
      <c r="Q55" s="111"/>
      <c r="R55" s="113"/>
      <c r="S55" s="113"/>
      <c r="T55" s="113"/>
      <c r="U55" s="113"/>
      <c r="V55" s="113"/>
      <c r="W55" s="113"/>
      <c r="X55" s="113"/>
      <c r="Y55" s="113"/>
      <c r="Z55" s="113"/>
      <c r="AA55" s="153"/>
      <c r="AB55" s="153"/>
      <c r="AC55" s="153"/>
      <c r="AD55" s="153"/>
      <c r="AE55" s="153"/>
      <c r="AF55" s="153"/>
      <c r="AG55" s="153"/>
      <c r="AH55" s="153"/>
      <c r="AI55" s="113"/>
      <c r="AJ55" s="113"/>
      <c r="AK55" s="113"/>
      <c r="AL55" s="113"/>
      <c r="AM55" s="113"/>
      <c r="AN55" s="113"/>
      <c r="AO55" s="121"/>
      <c r="AP55" s="95"/>
      <c r="AQ55" s="95"/>
      <c r="AR55" s="100"/>
      <c r="AS55" s="100"/>
      <c r="AT55" s="100"/>
      <c r="AU55" s="112"/>
      <c r="AV55" s="97"/>
    </row>
    <row r="56" spans="1:48" ht="15.75" hidden="1" customHeight="1">
      <c r="A56" s="108" t="s">
        <v>104</v>
      </c>
      <c r="B56" s="156">
        <v>0</v>
      </c>
      <c r="C56" s="156"/>
      <c r="D56" s="190">
        <f t="shared" si="20"/>
        <v>0</v>
      </c>
      <c r="E56" s="194"/>
      <c r="F56" s="199"/>
      <c r="G56" s="194">
        <f t="shared" si="16"/>
        <v>0</v>
      </c>
      <c r="H56" s="194">
        <f t="shared" si="13"/>
        <v>0</v>
      </c>
      <c r="I56" s="156"/>
      <c r="J56" s="194">
        <f t="shared" si="17"/>
        <v>0</v>
      </c>
      <c r="K56" s="195">
        <f t="shared" si="14"/>
        <v>0</v>
      </c>
      <c r="L56" s="146"/>
      <c r="M56" s="149">
        <f t="shared" si="15"/>
        <v>0</v>
      </c>
      <c r="N56" s="111">
        <f t="shared" si="18"/>
        <v>0</v>
      </c>
      <c r="O56" s="186"/>
      <c r="P56" s="112">
        <f t="shared" si="19"/>
        <v>0</v>
      </c>
      <c r="Q56" s="111"/>
      <c r="R56" s="113"/>
      <c r="S56" s="113"/>
      <c r="T56" s="113"/>
      <c r="U56" s="113"/>
      <c r="V56" s="113"/>
      <c r="W56" s="113"/>
      <c r="X56" s="113"/>
      <c r="Y56" s="113"/>
      <c r="Z56" s="113"/>
      <c r="AA56" s="153"/>
      <c r="AB56" s="153"/>
      <c r="AC56" s="153"/>
      <c r="AD56" s="153"/>
      <c r="AE56" s="153"/>
      <c r="AF56" s="153"/>
      <c r="AG56" s="153"/>
      <c r="AH56" s="153"/>
      <c r="AI56" s="113"/>
      <c r="AJ56" s="113"/>
      <c r="AK56" s="113"/>
      <c r="AL56" s="113"/>
      <c r="AM56" s="113"/>
      <c r="AN56" s="113"/>
      <c r="AO56" s="121"/>
      <c r="AP56" s="95"/>
      <c r="AQ56" s="95"/>
      <c r="AR56" s="100"/>
      <c r="AS56" s="100"/>
      <c r="AT56" s="100"/>
      <c r="AU56" s="112"/>
      <c r="AV56" s="97"/>
    </row>
    <row r="57" spans="1:48" ht="15.75" hidden="1" customHeight="1">
      <c r="A57" s="108"/>
      <c r="B57" s="156">
        <v>0</v>
      </c>
      <c r="C57" s="156"/>
      <c r="D57" s="190">
        <f t="shared" si="20"/>
        <v>0</v>
      </c>
      <c r="E57" s="194"/>
      <c r="F57" s="199"/>
      <c r="G57" s="194">
        <f t="shared" ref="G57:G65" si="21">E57*F57</f>
        <v>0</v>
      </c>
      <c r="H57" s="194">
        <f t="shared" si="13"/>
        <v>0</v>
      </c>
      <c r="I57" s="156"/>
      <c r="J57" s="194">
        <f t="shared" ref="J57:J65" si="22">I57*H57</f>
        <v>0</v>
      </c>
      <c r="K57" s="195">
        <f t="shared" si="14"/>
        <v>0</v>
      </c>
      <c r="L57" s="146"/>
      <c r="M57" s="149">
        <f t="shared" si="15"/>
        <v>0</v>
      </c>
      <c r="N57" s="111">
        <f t="shared" ref="N57:N72" si="23">Q57+R57+S57+T57+U57+V57+W57+X57+Y57+Z57+AA57+AB57+AC57+AD57+AE57+AF57+AG57+AH57+AI57+AJ57+AK57+AL57+AM57</f>
        <v>0</v>
      </c>
      <c r="O57" s="186"/>
      <c r="P57" s="112">
        <f t="shared" ref="P57:P66" si="24">N57*O57</f>
        <v>0</v>
      </c>
      <c r="Q57" s="111"/>
      <c r="R57" s="113"/>
      <c r="S57" s="113"/>
      <c r="T57" s="113"/>
      <c r="U57" s="113"/>
      <c r="V57" s="113"/>
      <c r="W57" s="113"/>
      <c r="X57" s="113"/>
      <c r="Y57" s="113"/>
      <c r="Z57" s="113"/>
      <c r="AA57" s="153"/>
      <c r="AB57" s="153"/>
      <c r="AC57" s="153"/>
      <c r="AD57" s="153"/>
      <c r="AE57" s="153"/>
      <c r="AF57" s="153"/>
      <c r="AG57" s="153"/>
      <c r="AH57" s="153"/>
      <c r="AI57" s="113"/>
      <c r="AJ57" s="113"/>
      <c r="AK57" s="113"/>
      <c r="AL57" s="113"/>
      <c r="AM57" s="113"/>
      <c r="AN57" s="113"/>
      <c r="AO57" s="121"/>
      <c r="AP57" s="95"/>
      <c r="AQ57" s="95"/>
      <c r="AR57" s="100"/>
      <c r="AS57" s="100"/>
      <c r="AT57" s="100"/>
      <c r="AU57" s="112"/>
      <c r="AV57" s="97"/>
    </row>
    <row r="58" spans="1:48" ht="15.75" hidden="1" customHeight="1">
      <c r="A58" s="108"/>
      <c r="B58" s="156">
        <v>0</v>
      </c>
      <c r="C58" s="156"/>
      <c r="D58" s="190">
        <f t="shared" si="20"/>
        <v>0</v>
      </c>
      <c r="E58" s="194"/>
      <c r="F58" s="199"/>
      <c r="G58" s="194">
        <f t="shared" si="21"/>
        <v>0</v>
      </c>
      <c r="H58" s="194">
        <f t="shared" si="13"/>
        <v>0</v>
      </c>
      <c r="I58" s="156"/>
      <c r="J58" s="194">
        <f t="shared" si="22"/>
        <v>0</v>
      </c>
      <c r="K58" s="195">
        <f t="shared" si="14"/>
        <v>0</v>
      </c>
      <c r="L58" s="146"/>
      <c r="M58" s="149">
        <f t="shared" si="15"/>
        <v>0</v>
      </c>
      <c r="N58" s="111">
        <f t="shared" si="23"/>
        <v>0</v>
      </c>
      <c r="O58" s="186"/>
      <c r="P58" s="112">
        <f t="shared" si="24"/>
        <v>0</v>
      </c>
      <c r="Q58" s="111"/>
      <c r="R58" s="113"/>
      <c r="S58" s="113"/>
      <c r="T58" s="113"/>
      <c r="U58" s="113"/>
      <c r="V58" s="113"/>
      <c r="W58" s="113"/>
      <c r="X58" s="113"/>
      <c r="Y58" s="113"/>
      <c r="Z58" s="113"/>
      <c r="AA58" s="153"/>
      <c r="AB58" s="153"/>
      <c r="AC58" s="153"/>
      <c r="AD58" s="153"/>
      <c r="AE58" s="153"/>
      <c r="AF58" s="153"/>
      <c r="AG58" s="153"/>
      <c r="AH58" s="153"/>
      <c r="AI58" s="113"/>
      <c r="AJ58" s="113"/>
      <c r="AK58" s="113"/>
      <c r="AL58" s="113"/>
      <c r="AM58" s="113"/>
      <c r="AN58" s="113"/>
      <c r="AO58" s="121"/>
      <c r="AP58" s="95"/>
      <c r="AQ58" s="95"/>
      <c r="AR58" s="100"/>
      <c r="AS58" s="100"/>
      <c r="AT58" s="100"/>
      <c r="AU58" s="112" t="e">
        <f>[2]Лист8!G71+[2]Лист1!G71+[2]Лист1!G71</f>
        <v>#REF!</v>
      </c>
      <c r="AV58" s="97"/>
    </row>
    <row r="59" spans="1:48" ht="15.75" hidden="1" customHeight="1">
      <c r="A59" s="108"/>
      <c r="B59" s="156">
        <v>0</v>
      </c>
      <c r="C59" s="156"/>
      <c r="D59" s="190">
        <f t="shared" si="20"/>
        <v>0</v>
      </c>
      <c r="E59" s="194"/>
      <c r="F59" s="199"/>
      <c r="G59" s="194">
        <f t="shared" si="21"/>
        <v>0</v>
      </c>
      <c r="H59" s="194">
        <f t="shared" si="13"/>
        <v>0</v>
      </c>
      <c r="I59" s="156"/>
      <c r="J59" s="194">
        <f t="shared" si="22"/>
        <v>0</v>
      </c>
      <c r="K59" s="195">
        <f t="shared" si="14"/>
        <v>0</v>
      </c>
      <c r="L59" s="146"/>
      <c r="M59" s="149">
        <f t="shared" si="15"/>
        <v>0</v>
      </c>
      <c r="N59" s="111">
        <f t="shared" si="23"/>
        <v>0</v>
      </c>
      <c r="O59" s="186"/>
      <c r="P59" s="112">
        <f t="shared" si="24"/>
        <v>0</v>
      </c>
      <c r="Q59" s="111"/>
      <c r="R59" s="113"/>
      <c r="S59" s="113"/>
      <c r="T59" s="113"/>
      <c r="U59" s="113"/>
      <c r="V59" s="113"/>
      <c r="W59" s="113"/>
      <c r="X59" s="113"/>
      <c r="Y59" s="113"/>
      <c r="Z59" s="113"/>
      <c r="AA59" s="153"/>
      <c r="AB59" s="153"/>
      <c r="AC59" s="153"/>
      <c r="AD59" s="153"/>
      <c r="AE59" s="153"/>
      <c r="AF59" s="153"/>
      <c r="AG59" s="153"/>
      <c r="AH59" s="153"/>
      <c r="AI59" s="113"/>
      <c r="AJ59" s="113"/>
      <c r="AK59" s="113"/>
      <c r="AL59" s="113"/>
      <c r="AM59" s="113"/>
      <c r="AN59" s="113"/>
      <c r="AO59" s="121"/>
      <c r="AP59" s="95"/>
      <c r="AQ59" s="95"/>
      <c r="AR59" s="100"/>
      <c r="AS59" s="100"/>
      <c r="AT59" s="100"/>
      <c r="AU59" s="112"/>
      <c r="AV59" s="97"/>
    </row>
    <row r="60" spans="1:48" ht="15.75" hidden="1" customHeight="1">
      <c r="A60" s="108"/>
      <c r="B60" s="156">
        <v>0</v>
      </c>
      <c r="C60" s="156"/>
      <c r="D60" s="190">
        <f t="shared" si="20"/>
        <v>0</v>
      </c>
      <c r="E60" s="194"/>
      <c r="F60" s="199"/>
      <c r="G60" s="194">
        <f t="shared" si="21"/>
        <v>0</v>
      </c>
      <c r="H60" s="194">
        <f t="shared" si="13"/>
        <v>0</v>
      </c>
      <c r="I60" s="156"/>
      <c r="J60" s="194">
        <f t="shared" si="22"/>
        <v>0</v>
      </c>
      <c r="K60" s="195">
        <f t="shared" si="14"/>
        <v>0</v>
      </c>
      <c r="L60" s="146"/>
      <c r="M60" s="149">
        <f t="shared" si="15"/>
        <v>0</v>
      </c>
      <c r="N60" s="111">
        <f t="shared" si="23"/>
        <v>0</v>
      </c>
      <c r="O60" s="186"/>
      <c r="P60" s="112">
        <f t="shared" si="24"/>
        <v>0</v>
      </c>
      <c r="Q60" s="111"/>
      <c r="R60" s="113"/>
      <c r="S60" s="113"/>
      <c r="T60" s="113"/>
      <c r="U60" s="113"/>
      <c r="V60" s="113"/>
      <c r="W60" s="113"/>
      <c r="X60" s="113"/>
      <c r="Y60" s="113"/>
      <c r="Z60" s="113"/>
      <c r="AA60" s="153"/>
      <c r="AB60" s="153"/>
      <c r="AC60" s="153"/>
      <c r="AD60" s="153"/>
      <c r="AE60" s="153"/>
      <c r="AF60" s="153"/>
      <c r="AG60" s="153"/>
      <c r="AH60" s="153"/>
      <c r="AI60" s="113"/>
      <c r="AJ60" s="113"/>
      <c r="AK60" s="113"/>
      <c r="AL60" s="113"/>
      <c r="AM60" s="113"/>
      <c r="AN60" s="113"/>
      <c r="AO60" s="121"/>
      <c r="AP60" s="95"/>
      <c r="AQ60" s="95"/>
      <c r="AR60" s="100"/>
      <c r="AS60" s="100"/>
      <c r="AT60" s="100"/>
      <c r="AU60" s="112"/>
      <c r="AV60" s="97"/>
    </row>
    <row r="61" spans="1:48" ht="15.75" hidden="1" customHeight="1">
      <c r="A61" s="108"/>
      <c r="B61" s="157">
        <v>0</v>
      </c>
      <c r="C61" s="156"/>
      <c r="D61" s="190">
        <f t="shared" si="20"/>
        <v>0</v>
      </c>
      <c r="E61" s="194"/>
      <c r="F61" s="199"/>
      <c r="G61" s="194">
        <f t="shared" si="21"/>
        <v>0</v>
      </c>
      <c r="H61" s="194">
        <f t="shared" si="13"/>
        <v>0</v>
      </c>
      <c r="I61" s="156"/>
      <c r="J61" s="194">
        <f t="shared" si="22"/>
        <v>0</v>
      </c>
      <c r="K61" s="196">
        <f t="shared" si="14"/>
        <v>0</v>
      </c>
      <c r="L61" s="146"/>
      <c r="M61" s="149">
        <f t="shared" si="15"/>
        <v>0</v>
      </c>
      <c r="N61" s="111">
        <f t="shared" si="23"/>
        <v>0</v>
      </c>
      <c r="O61" s="186"/>
      <c r="P61" s="112">
        <f t="shared" si="24"/>
        <v>0</v>
      </c>
      <c r="Q61" s="111"/>
      <c r="R61" s="113"/>
      <c r="S61" s="113"/>
      <c r="T61" s="113"/>
      <c r="U61" s="113"/>
      <c r="V61" s="113"/>
      <c r="W61" s="113"/>
      <c r="X61" s="113"/>
      <c r="Y61" s="113"/>
      <c r="Z61" s="113"/>
      <c r="AA61" s="153"/>
      <c r="AB61" s="153"/>
      <c r="AC61" s="153"/>
      <c r="AD61" s="153"/>
      <c r="AE61" s="153"/>
      <c r="AF61" s="153"/>
      <c r="AG61" s="153"/>
      <c r="AH61" s="153"/>
      <c r="AI61" s="113"/>
      <c r="AJ61" s="113"/>
      <c r="AK61" s="113"/>
      <c r="AL61" s="113"/>
      <c r="AM61" s="113"/>
      <c r="AN61" s="113"/>
      <c r="AO61" s="121"/>
      <c r="AP61" s="95"/>
      <c r="AQ61" s="95"/>
      <c r="AR61" s="100"/>
      <c r="AS61" s="100"/>
      <c r="AT61" s="100"/>
      <c r="AU61" s="112">
        <f>[2]Лист8!G70+[2]Лист1!G70+[2]Лист1!G70</f>
        <v>0.72</v>
      </c>
      <c r="AV61" s="97"/>
    </row>
    <row r="62" spans="1:48" ht="13.5" hidden="1" customHeight="1">
      <c r="A62" s="108"/>
      <c r="B62" s="156">
        <v>0</v>
      </c>
      <c r="C62" s="156"/>
      <c r="D62" s="190">
        <f t="shared" si="20"/>
        <v>0</v>
      </c>
      <c r="E62" s="194"/>
      <c r="F62" s="199"/>
      <c r="G62" s="194">
        <f t="shared" si="21"/>
        <v>0</v>
      </c>
      <c r="H62" s="194">
        <f t="shared" si="13"/>
        <v>0</v>
      </c>
      <c r="I62" s="156"/>
      <c r="J62" s="194">
        <f t="shared" si="22"/>
        <v>0</v>
      </c>
      <c r="K62" s="195">
        <f t="shared" si="14"/>
        <v>0</v>
      </c>
      <c r="L62" s="146"/>
      <c r="M62" s="149">
        <f t="shared" si="15"/>
        <v>0</v>
      </c>
      <c r="N62" s="111">
        <f t="shared" si="23"/>
        <v>0</v>
      </c>
      <c r="O62" s="186"/>
      <c r="P62" s="112">
        <f t="shared" si="24"/>
        <v>0</v>
      </c>
      <c r="Q62" s="111"/>
      <c r="R62" s="113"/>
      <c r="S62" s="113"/>
      <c r="T62" s="113"/>
      <c r="U62" s="113"/>
      <c r="V62" s="113"/>
      <c r="W62" s="113"/>
      <c r="X62" s="113"/>
      <c r="Y62" s="113"/>
      <c r="Z62" s="113"/>
      <c r="AA62" s="153"/>
      <c r="AB62" s="153"/>
      <c r="AC62" s="153"/>
      <c r="AD62" s="153"/>
      <c r="AE62" s="153"/>
      <c r="AF62" s="153"/>
      <c r="AG62" s="153"/>
      <c r="AH62" s="153"/>
      <c r="AI62" s="113"/>
      <c r="AJ62" s="113"/>
      <c r="AK62" s="113"/>
      <c r="AL62" s="113"/>
      <c r="AM62" s="113"/>
      <c r="AN62" s="113"/>
      <c r="AO62" s="121"/>
      <c r="AP62" s="95"/>
      <c r="AQ62" s="95"/>
      <c r="AR62" s="100"/>
      <c r="AS62" s="100"/>
      <c r="AT62" s="100"/>
      <c r="AU62" s="112"/>
      <c r="AV62" s="97"/>
    </row>
    <row r="63" spans="1:48" ht="15.75" hidden="1" customHeight="1">
      <c r="A63" s="108"/>
      <c r="B63" s="156">
        <v>0</v>
      </c>
      <c r="C63" s="156"/>
      <c r="D63" s="190">
        <f t="shared" si="20"/>
        <v>0</v>
      </c>
      <c r="E63" s="194"/>
      <c r="F63" s="199"/>
      <c r="G63" s="194">
        <f t="shared" si="21"/>
        <v>0</v>
      </c>
      <c r="H63" s="194">
        <f t="shared" si="13"/>
        <v>0</v>
      </c>
      <c r="I63" s="156"/>
      <c r="J63" s="194">
        <f t="shared" si="22"/>
        <v>0</v>
      </c>
      <c r="K63" s="195">
        <f t="shared" si="14"/>
        <v>0</v>
      </c>
      <c r="L63" s="146"/>
      <c r="M63" s="149">
        <f t="shared" si="15"/>
        <v>0</v>
      </c>
      <c r="N63" s="111">
        <f t="shared" si="23"/>
        <v>0</v>
      </c>
      <c r="O63" s="186"/>
      <c r="P63" s="112">
        <f t="shared" si="24"/>
        <v>0</v>
      </c>
      <c r="Q63" s="111"/>
      <c r="R63" s="113"/>
      <c r="S63" s="113"/>
      <c r="T63" s="113"/>
      <c r="U63" s="113"/>
      <c r="V63" s="113"/>
      <c r="W63" s="113"/>
      <c r="X63" s="113"/>
      <c r="Y63" s="113"/>
      <c r="Z63" s="113"/>
      <c r="AA63" s="153"/>
      <c r="AB63" s="153"/>
      <c r="AC63" s="153"/>
      <c r="AD63" s="153"/>
      <c r="AE63" s="153"/>
      <c r="AF63" s="153"/>
      <c r="AG63" s="153"/>
      <c r="AH63" s="153"/>
      <c r="AI63" s="113"/>
      <c r="AJ63" s="113"/>
      <c r="AK63" s="113"/>
      <c r="AL63" s="113"/>
      <c r="AM63" s="113"/>
      <c r="AN63" s="113"/>
      <c r="AO63" s="121"/>
      <c r="AP63" s="95"/>
      <c r="AQ63" s="95"/>
      <c r="AR63" s="100"/>
      <c r="AS63" s="100"/>
      <c r="AT63" s="100"/>
      <c r="AU63" s="112" t="e">
        <f>[2]Лист8!G72+[2]Лист1!G72+[2]Лист1!G72</f>
        <v>#REF!</v>
      </c>
      <c r="AV63" s="97"/>
    </row>
    <row r="64" spans="1:48" ht="15.75" hidden="1" customHeight="1">
      <c r="A64" s="108"/>
      <c r="B64" s="156">
        <v>0</v>
      </c>
      <c r="C64" s="156"/>
      <c r="D64" s="190">
        <f t="shared" si="20"/>
        <v>0</v>
      </c>
      <c r="E64" s="194"/>
      <c r="F64" s="199"/>
      <c r="G64" s="194">
        <f t="shared" si="21"/>
        <v>0</v>
      </c>
      <c r="H64" s="194">
        <f t="shared" si="13"/>
        <v>0</v>
      </c>
      <c r="I64" s="156"/>
      <c r="J64" s="194">
        <f t="shared" si="22"/>
        <v>0</v>
      </c>
      <c r="K64" s="195">
        <f t="shared" ref="K64:K72" si="25">H64-N64</f>
        <v>0</v>
      </c>
      <c r="L64" s="146"/>
      <c r="M64" s="149">
        <f t="shared" ref="M64:M72" si="26">J64-P64</f>
        <v>0</v>
      </c>
      <c r="N64" s="111">
        <f t="shared" si="23"/>
        <v>0</v>
      </c>
      <c r="O64" s="186"/>
      <c r="P64" s="112">
        <f t="shared" si="24"/>
        <v>0</v>
      </c>
      <c r="Q64" s="111"/>
      <c r="R64" s="113"/>
      <c r="S64" s="113"/>
      <c r="T64" s="113"/>
      <c r="U64" s="113"/>
      <c r="V64" s="113"/>
      <c r="W64" s="113"/>
      <c r="X64" s="113"/>
      <c r="Y64" s="113"/>
      <c r="Z64" s="113"/>
      <c r="AA64" s="153"/>
      <c r="AB64" s="153"/>
      <c r="AC64" s="153"/>
      <c r="AD64" s="153"/>
      <c r="AE64" s="153"/>
      <c r="AF64" s="153"/>
      <c r="AG64" s="153"/>
      <c r="AH64" s="153"/>
      <c r="AI64" s="113"/>
      <c r="AJ64" s="113"/>
      <c r="AK64" s="113"/>
      <c r="AL64" s="113"/>
      <c r="AM64" s="113"/>
      <c r="AN64" s="113"/>
      <c r="AO64" s="121"/>
      <c r="AP64" s="95"/>
      <c r="AQ64" s="95"/>
      <c r="AR64" s="100"/>
      <c r="AS64" s="100"/>
      <c r="AT64" s="100"/>
      <c r="AU64" s="112" t="e">
        <f>[2]Лист8!G74+[2]Лист1!G74+[2]Лист1!G74</f>
        <v>#REF!</v>
      </c>
      <c r="AV64" s="97"/>
    </row>
    <row r="65" spans="1:48" ht="15.75" hidden="1" customHeight="1">
      <c r="A65" s="108"/>
      <c r="B65" s="156">
        <v>0</v>
      </c>
      <c r="C65" s="156"/>
      <c r="D65" s="190">
        <f t="shared" ref="D65:D72" si="27">B65*C65</f>
        <v>0</v>
      </c>
      <c r="E65" s="194"/>
      <c r="F65" s="199"/>
      <c r="G65" s="194">
        <f t="shared" si="21"/>
        <v>0</v>
      </c>
      <c r="H65" s="194">
        <f t="shared" ref="H65:H72" si="28">B65+E65</f>
        <v>0</v>
      </c>
      <c r="I65" s="156"/>
      <c r="J65" s="194">
        <f t="shared" si="22"/>
        <v>0</v>
      </c>
      <c r="K65" s="195">
        <f t="shared" si="25"/>
        <v>0</v>
      </c>
      <c r="L65" s="146"/>
      <c r="M65" s="149">
        <f t="shared" si="26"/>
        <v>0</v>
      </c>
      <c r="N65" s="111">
        <f t="shared" si="23"/>
        <v>0</v>
      </c>
      <c r="O65" s="186"/>
      <c r="P65" s="112">
        <f t="shared" si="24"/>
        <v>0</v>
      </c>
      <c r="Q65" s="111"/>
      <c r="R65" s="113"/>
      <c r="S65" s="113"/>
      <c r="T65" s="113"/>
      <c r="U65" s="113"/>
      <c r="V65" s="113"/>
      <c r="W65" s="113"/>
      <c r="X65" s="113"/>
      <c r="Y65" s="113"/>
      <c r="Z65" s="113"/>
      <c r="AA65" s="153"/>
      <c r="AB65" s="153"/>
      <c r="AC65" s="153"/>
      <c r="AD65" s="153"/>
      <c r="AE65" s="153"/>
      <c r="AF65" s="153"/>
      <c r="AG65" s="153"/>
      <c r="AH65" s="153"/>
      <c r="AI65" s="113"/>
      <c r="AJ65" s="113"/>
      <c r="AK65" s="113"/>
      <c r="AL65" s="113"/>
      <c r="AM65" s="113"/>
      <c r="AN65" s="113"/>
      <c r="AO65" s="121"/>
      <c r="AP65" s="95"/>
      <c r="AQ65" s="95"/>
      <c r="AR65" s="100"/>
      <c r="AS65" s="100"/>
      <c r="AT65" s="100"/>
      <c r="AU65" s="112" t="e">
        <f>[2]Лист8!G74+[2]Лист1!G74+[2]Лист1!G74</f>
        <v>#REF!</v>
      </c>
      <c r="AV65" s="97"/>
    </row>
    <row r="66" spans="1:48" ht="15.75" hidden="1" customHeight="1">
      <c r="A66" s="108"/>
      <c r="B66" s="164">
        <v>0</v>
      </c>
      <c r="C66" s="164"/>
      <c r="D66" s="190">
        <f t="shared" si="27"/>
        <v>0</v>
      </c>
      <c r="E66" s="194"/>
      <c r="F66" s="200"/>
      <c r="G66" s="194">
        <f t="shared" ref="G66:G72" si="29">E66*F66</f>
        <v>0</v>
      </c>
      <c r="H66" s="194">
        <f t="shared" si="28"/>
        <v>0</v>
      </c>
      <c r="I66" s="164"/>
      <c r="J66" s="194">
        <f t="shared" ref="J66:J72" si="30">I66*H66</f>
        <v>0</v>
      </c>
      <c r="K66" s="195">
        <f t="shared" si="25"/>
        <v>0</v>
      </c>
      <c r="L66" s="147"/>
      <c r="M66" s="149">
        <f t="shared" si="26"/>
        <v>0</v>
      </c>
      <c r="N66" s="111">
        <f t="shared" si="23"/>
        <v>0</v>
      </c>
      <c r="O66" s="187"/>
      <c r="P66" s="112">
        <f t="shared" si="24"/>
        <v>0</v>
      </c>
      <c r="Q66" s="123"/>
      <c r="R66" s="113"/>
      <c r="S66" s="113"/>
      <c r="T66" s="113"/>
      <c r="U66" s="113"/>
      <c r="V66" s="113"/>
      <c r="W66" s="113"/>
      <c r="X66" s="113"/>
      <c r="Y66" s="113"/>
      <c r="Z66" s="113"/>
      <c r="AA66" s="153"/>
      <c r="AB66" s="153"/>
      <c r="AC66" s="153"/>
      <c r="AD66" s="153"/>
      <c r="AE66" s="153"/>
      <c r="AF66" s="153"/>
      <c r="AG66" s="153"/>
      <c r="AH66" s="153"/>
      <c r="AI66" s="113"/>
      <c r="AJ66" s="113"/>
      <c r="AK66" s="113"/>
      <c r="AL66" s="113"/>
      <c r="AM66" s="113"/>
      <c r="AN66" s="113"/>
      <c r="AO66" s="124"/>
      <c r="AP66" s="95"/>
      <c r="AQ66" s="95"/>
      <c r="AR66" s="100"/>
      <c r="AS66" s="100"/>
      <c r="AT66" s="100"/>
      <c r="AU66" s="112"/>
      <c r="AV66" s="97"/>
    </row>
    <row r="67" spans="1:48" ht="15.75" hidden="1" customHeight="1">
      <c r="A67" s="108"/>
      <c r="B67" s="164">
        <v>0</v>
      </c>
      <c r="C67" s="164"/>
      <c r="D67" s="190">
        <f t="shared" si="27"/>
        <v>0</v>
      </c>
      <c r="E67" s="194"/>
      <c r="F67" s="200"/>
      <c r="G67" s="194">
        <f t="shared" si="29"/>
        <v>0</v>
      </c>
      <c r="H67" s="194">
        <f t="shared" si="28"/>
        <v>0</v>
      </c>
      <c r="I67" s="164"/>
      <c r="J67" s="194">
        <f t="shared" si="30"/>
        <v>0</v>
      </c>
      <c r="K67" s="195">
        <f t="shared" si="25"/>
        <v>0</v>
      </c>
      <c r="L67" s="147"/>
      <c r="M67" s="149">
        <f t="shared" si="26"/>
        <v>0</v>
      </c>
      <c r="N67" s="111">
        <f t="shared" si="23"/>
        <v>0</v>
      </c>
      <c r="O67" s="187"/>
      <c r="P67" s="112">
        <f t="shared" ref="P67:P72" si="31">N67*O67</f>
        <v>0</v>
      </c>
      <c r="Q67" s="123"/>
      <c r="R67" s="113"/>
      <c r="S67" s="113"/>
      <c r="T67" s="113"/>
      <c r="U67" s="113"/>
      <c r="V67" s="113"/>
      <c r="W67" s="113"/>
      <c r="X67" s="113"/>
      <c r="Y67" s="113"/>
      <c r="Z67" s="113"/>
      <c r="AA67" s="153"/>
      <c r="AB67" s="153"/>
      <c r="AC67" s="153"/>
      <c r="AD67" s="153"/>
      <c r="AE67" s="153"/>
      <c r="AF67" s="153"/>
      <c r="AG67" s="153"/>
      <c r="AH67" s="153"/>
      <c r="AI67" s="113"/>
      <c r="AJ67" s="113"/>
      <c r="AK67" s="113"/>
      <c r="AL67" s="113"/>
      <c r="AM67" s="113"/>
      <c r="AN67" s="113"/>
      <c r="AO67" s="124"/>
      <c r="AP67" s="95"/>
      <c r="AQ67" s="95"/>
      <c r="AR67" s="100"/>
      <c r="AS67" s="100"/>
      <c r="AT67" s="100"/>
      <c r="AU67" s="112"/>
      <c r="AV67" s="97"/>
    </row>
    <row r="68" spans="1:48" ht="15.75" hidden="1" customHeight="1">
      <c r="A68" s="108"/>
      <c r="B68" s="165">
        <v>0</v>
      </c>
      <c r="C68" s="165"/>
      <c r="D68" s="190">
        <f t="shared" si="27"/>
        <v>0</v>
      </c>
      <c r="E68" s="194"/>
      <c r="F68" s="201"/>
      <c r="G68" s="194">
        <f t="shared" si="29"/>
        <v>0</v>
      </c>
      <c r="H68" s="194">
        <f t="shared" si="28"/>
        <v>0</v>
      </c>
      <c r="I68" s="165"/>
      <c r="J68" s="194">
        <f t="shared" si="30"/>
        <v>0</v>
      </c>
      <c r="K68" s="195">
        <f t="shared" si="25"/>
        <v>0</v>
      </c>
      <c r="L68" s="148"/>
      <c r="M68" s="149">
        <f t="shared" si="26"/>
        <v>0</v>
      </c>
      <c r="N68" s="111">
        <f t="shared" si="23"/>
        <v>0</v>
      </c>
      <c r="O68" s="188"/>
      <c r="P68" s="112">
        <f t="shared" si="31"/>
        <v>0</v>
      </c>
      <c r="Q68" s="123"/>
      <c r="R68" s="113"/>
      <c r="S68" s="113"/>
      <c r="T68" s="113"/>
      <c r="U68" s="113"/>
      <c r="V68" s="113"/>
      <c r="W68" s="113"/>
      <c r="X68" s="113"/>
      <c r="Y68" s="113"/>
      <c r="Z68" s="113"/>
      <c r="AA68" s="153"/>
      <c r="AB68" s="153"/>
      <c r="AC68" s="153"/>
      <c r="AD68" s="153"/>
      <c r="AE68" s="153"/>
      <c r="AF68" s="153"/>
      <c r="AG68" s="153"/>
      <c r="AH68" s="153"/>
      <c r="AI68" s="113"/>
      <c r="AJ68" s="113"/>
      <c r="AK68" s="113"/>
      <c r="AL68" s="113"/>
      <c r="AM68" s="113"/>
      <c r="AN68" s="113"/>
      <c r="AO68" s="124"/>
      <c r="AP68" s="95"/>
      <c r="AQ68" s="95"/>
      <c r="AR68" s="100"/>
      <c r="AS68" s="100"/>
      <c r="AT68" s="100"/>
      <c r="AU68" s="112"/>
      <c r="AV68" s="97"/>
    </row>
    <row r="69" spans="1:48" ht="15.75" hidden="1" customHeight="1">
      <c r="A69" s="108"/>
      <c r="B69" s="165">
        <v>0</v>
      </c>
      <c r="C69" s="165"/>
      <c r="D69" s="190">
        <f t="shared" si="27"/>
        <v>0</v>
      </c>
      <c r="E69" s="194"/>
      <c r="F69" s="201"/>
      <c r="G69" s="194">
        <f t="shared" si="29"/>
        <v>0</v>
      </c>
      <c r="H69" s="194">
        <f t="shared" si="28"/>
        <v>0</v>
      </c>
      <c r="I69" s="165"/>
      <c r="J69" s="194">
        <f t="shared" si="30"/>
        <v>0</v>
      </c>
      <c r="K69" s="195">
        <f t="shared" si="25"/>
        <v>0</v>
      </c>
      <c r="L69" s="148"/>
      <c r="M69" s="149">
        <f t="shared" si="26"/>
        <v>0</v>
      </c>
      <c r="N69" s="111">
        <f t="shared" si="23"/>
        <v>0</v>
      </c>
      <c r="O69" s="188"/>
      <c r="P69" s="112">
        <f t="shared" si="31"/>
        <v>0</v>
      </c>
      <c r="Q69" s="123"/>
      <c r="R69" s="113"/>
      <c r="S69" s="113"/>
      <c r="T69" s="113"/>
      <c r="U69" s="113"/>
      <c r="V69" s="113"/>
      <c r="W69" s="113"/>
      <c r="X69" s="113"/>
      <c r="Y69" s="113"/>
      <c r="Z69" s="113"/>
      <c r="AA69" s="153"/>
      <c r="AB69" s="153"/>
      <c r="AC69" s="153"/>
      <c r="AD69" s="153"/>
      <c r="AE69" s="153"/>
      <c r="AF69" s="153"/>
      <c r="AG69" s="153"/>
      <c r="AH69" s="153"/>
      <c r="AI69" s="113"/>
      <c r="AJ69" s="113"/>
      <c r="AK69" s="113"/>
      <c r="AL69" s="113"/>
      <c r="AM69" s="113"/>
      <c r="AN69" s="113"/>
      <c r="AO69" s="124"/>
      <c r="AP69" s="95"/>
      <c r="AQ69" s="95"/>
      <c r="AR69" s="100"/>
      <c r="AS69" s="100"/>
      <c r="AT69" s="100"/>
      <c r="AU69" s="112"/>
      <c r="AV69" s="97"/>
    </row>
    <row r="70" spans="1:48" ht="15.75" hidden="1" customHeight="1">
      <c r="A70" s="108"/>
      <c r="B70" s="165">
        <v>0</v>
      </c>
      <c r="C70" s="165"/>
      <c r="D70" s="190">
        <f t="shared" si="27"/>
        <v>0</v>
      </c>
      <c r="E70" s="194"/>
      <c r="F70" s="201"/>
      <c r="G70" s="194">
        <f t="shared" si="29"/>
        <v>0</v>
      </c>
      <c r="H70" s="194">
        <f t="shared" si="28"/>
        <v>0</v>
      </c>
      <c r="I70" s="165"/>
      <c r="J70" s="194">
        <f t="shared" si="30"/>
        <v>0</v>
      </c>
      <c r="K70" s="195">
        <f t="shared" si="25"/>
        <v>0</v>
      </c>
      <c r="L70" s="148"/>
      <c r="M70" s="149">
        <f t="shared" si="26"/>
        <v>0</v>
      </c>
      <c r="N70" s="111">
        <f t="shared" si="23"/>
        <v>0</v>
      </c>
      <c r="O70" s="188"/>
      <c r="P70" s="112">
        <f t="shared" si="31"/>
        <v>0</v>
      </c>
      <c r="Q70" s="123"/>
      <c r="R70" s="113"/>
      <c r="S70" s="113"/>
      <c r="T70" s="113"/>
      <c r="U70" s="113"/>
      <c r="V70" s="113"/>
      <c r="W70" s="113"/>
      <c r="X70" s="113"/>
      <c r="Y70" s="113"/>
      <c r="Z70" s="113"/>
      <c r="AA70" s="153"/>
      <c r="AB70" s="153"/>
      <c r="AC70" s="153"/>
      <c r="AD70" s="153"/>
      <c r="AE70" s="153"/>
      <c r="AF70" s="153"/>
      <c r="AG70" s="153"/>
      <c r="AH70" s="113"/>
      <c r="AI70" s="113"/>
      <c r="AJ70" s="113"/>
      <c r="AK70" s="113"/>
      <c r="AL70" s="113"/>
      <c r="AM70" s="113"/>
      <c r="AN70" s="113"/>
      <c r="AO70" s="124"/>
      <c r="AP70" s="95"/>
      <c r="AQ70" s="95"/>
      <c r="AR70" s="100"/>
      <c r="AS70" s="100"/>
      <c r="AT70" s="100"/>
      <c r="AU70" s="112"/>
      <c r="AV70" s="97"/>
    </row>
    <row r="71" spans="1:48" ht="15.75" hidden="1" customHeight="1">
      <c r="A71" s="108"/>
      <c r="B71" s="165">
        <v>0</v>
      </c>
      <c r="C71" s="165"/>
      <c r="D71" s="190">
        <f t="shared" si="27"/>
        <v>0</v>
      </c>
      <c r="E71" s="194"/>
      <c r="F71" s="201"/>
      <c r="G71" s="194">
        <f t="shared" si="29"/>
        <v>0</v>
      </c>
      <c r="H71" s="194">
        <f t="shared" si="28"/>
        <v>0</v>
      </c>
      <c r="I71" s="165"/>
      <c r="J71" s="194">
        <f t="shared" si="30"/>
        <v>0</v>
      </c>
      <c r="K71" s="195">
        <f t="shared" si="25"/>
        <v>0</v>
      </c>
      <c r="L71" s="148"/>
      <c r="M71" s="149">
        <f t="shared" si="26"/>
        <v>0</v>
      </c>
      <c r="N71" s="111">
        <f t="shared" si="23"/>
        <v>0</v>
      </c>
      <c r="O71" s="188"/>
      <c r="P71" s="112">
        <f t="shared" si="31"/>
        <v>0</v>
      </c>
      <c r="Q71" s="123"/>
      <c r="R71" s="113"/>
      <c r="S71" s="113"/>
      <c r="T71" s="113"/>
      <c r="U71" s="113"/>
      <c r="V71" s="113"/>
      <c r="W71" s="113"/>
      <c r="X71" s="113"/>
      <c r="Y71" s="113"/>
      <c r="Z71" s="113"/>
      <c r="AA71" s="153"/>
      <c r="AB71" s="153"/>
      <c r="AC71" s="153"/>
      <c r="AD71" s="153"/>
      <c r="AE71" s="153"/>
      <c r="AF71" s="153"/>
      <c r="AG71" s="153"/>
      <c r="AH71" s="113"/>
      <c r="AI71" s="113"/>
      <c r="AJ71" s="113"/>
      <c r="AK71" s="113"/>
      <c r="AL71" s="113"/>
      <c r="AM71" s="113"/>
      <c r="AN71" s="113"/>
      <c r="AO71" s="124"/>
      <c r="AP71" s="95"/>
      <c r="AQ71" s="95"/>
      <c r="AR71" s="100"/>
      <c r="AS71" s="100"/>
      <c r="AT71" s="100"/>
      <c r="AU71" s="112"/>
      <c r="AV71" s="97"/>
    </row>
    <row r="72" spans="1:48" ht="15.75" hidden="1" customHeight="1">
      <c r="A72" s="108"/>
      <c r="B72" s="165">
        <v>0</v>
      </c>
      <c r="C72" s="201"/>
      <c r="D72" s="190">
        <f t="shared" si="27"/>
        <v>0</v>
      </c>
      <c r="E72" s="194"/>
      <c r="F72" s="201"/>
      <c r="G72" s="194">
        <f t="shared" si="29"/>
        <v>0</v>
      </c>
      <c r="H72" s="194">
        <f t="shared" si="28"/>
        <v>0</v>
      </c>
      <c r="I72" s="165"/>
      <c r="J72" s="194">
        <f t="shared" si="30"/>
        <v>0</v>
      </c>
      <c r="K72" s="195">
        <f t="shared" si="25"/>
        <v>0</v>
      </c>
      <c r="L72" s="148"/>
      <c r="M72" s="149">
        <f t="shared" si="26"/>
        <v>0</v>
      </c>
      <c r="N72" s="111">
        <f t="shared" si="23"/>
        <v>0</v>
      </c>
      <c r="O72" s="188"/>
      <c r="P72" s="112">
        <f t="shared" si="31"/>
        <v>0</v>
      </c>
      <c r="Q72" s="123"/>
      <c r="R72" s="113"/>
      <c r="S72" s="113"/>
      <c r="T72" s="113"/>
      <c r="U72" s="113"/>
      <c r="V72" s="113"/>
      <c r="W72" s="113"/>
      <c r="X72" s="113"/>
      <c r="Y72" s="113"/>
      <c r="Z72" s="113"/>
      <c r="AA72" s="153"/>
      <c r="AB72" s="153"/>
      <c r="AC72" s="153"/>
      <c r="AD72" s="153"/>
      <c r="AE72" s="153"/>
      <c r="AF72" s="153"/>
      <c r="AG72" s="153"/>
      <c r="AH72" s="113"/>
      <c r="AI72" s="113"/>
      <c r="AJ72" s="113"/>
      <c r="AK72" s="113"/>
      <c r="AL72" s="113"/>
      <c r="AM72" s="113"/>
      <c r="AN72" s="113"/>
      <c r="AO72" s="124"/>
      <c r="AP72" s="95"/>
      <c r="AQ72" s="95"/>
      <c r="AR72" s="100"/>
      <c r="AS72" s="100"/>
      <c r="AT72" s="100"/>
      <c r="AU72" s="112"/>
      <c r="AV72" s="97"/>
    </row>
    <row r="73" spans="1:48" ht="33" customHeight="1" thickBot="1">
      <c r="A73" s="125" t="s">
        <v>54</v>
      </c>
      <c r="B73" s="166"/>
      <c r="C73" s="159"/>
      <c r="D73" s="202">
        <f>SUM(D14:D72)</f>
        <v>8411.9640005749952</v>
      </c>
      <c r="E73" s="202"/>
      <c r="F73" s="202"/>
      <c r="G73" s="202">
        <f>SUM(G14:G72)</f>
        <v>9054.2000000000007</v>
      </c>
      <c r="H73" s="202"/>
      <c r="I73" s="202"/>
      <c r="J73" s="202">
        <f>SUM(J14:J72)</f>
        <v>17466.164000574994</v>
      </c>
      <c r="K73" s="203"/>
      <c r="L73" s="77"/>
      <c r="M73" s="144">
        <f>SUM(M14:M72)</f>
        <v>11886.634000574997</v>
      </c>
      <c r="N73" s="126"/>
      <c r="O73" s="77"/>
      <c r="P73" s="143">
        <f>SUM(P14:P72)</f>
        <v>6029.5300000000007</v>
      </c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59"/>
      <c r="AB73" s="151"/>
      <c r="AC73" s="159"/>
      <c r="AD73" s="159"/>
      <c r="AE73" s="159"/>
      <c r="AF73" s="159"/>
      <c r="AG73" s="159"/>
      <c r="AH73" s="126"/>
      <c r="AI73" s="126"/>
      <c r="AJ73" s="126"/>
      <c r="AK73" s="126"/>
      <c r="AL73" s="127"/>
      <c r="AM73" s="127"/>
      <c r="AN73" s="127"/>
      <c r="AO73" s="127"/>
      <c r="AP73" s="95"/>
      <c r="AQ73" s="95"/>
      <c r="AR73" s="100"/>
      <c r="AS73" s="100"/>
      <c r="AT73" s="100"/>
      <c r="AU73" s="112" t="e">
        <f>[2]Лист8!G75+[2]Лист1!G75+[2]Лист1!G75</f>
        <v>#REF!</v>
      </c>
      <c r="AV73" s="97"/>
    </row>
    <row r="74" spans="1:48" ht="24" customHeight="1" thickBo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128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C74" s="83"/>
      <c r="AD74" s="162"/>
      <c r="AE74" s="168"/>
      <c r="AF74" s="168"/>
      <c r="AG74" s="162"/>
      <c r="AH74" s="83"/>
      <c r="AI74" s="83"/>
      <c r="AJ74" s="83"/>
      <c r="AK74" s="83"/>
      <c r="AL74" s="83"/>
      <c r="AM74" s="83"/>
      <c r="AN74" s="83"/>
      <c r="AO74" s="83"/>
      <c r="AP74" s="127"/>
      <c r="AQ74" s="127"/>
      <c r="AR74" s="127"/>
      <c r="AS74" s="127"/>
      <c r="AT74" s="129"/>
      <c r="AU74" s="111" t="e">
        <f>SUM(AU14:AU73)</f>
        <v>#REF!</v>
      </c>
      <c r="AV74" s="112">
        <f>SUM(AV14:AV73)</f>
        <v>0</v>
      </c>
    </row>
    <row r="75" spans="1:48" ht="18" customHeight="1">
      <c r="A75" s="88" t="s">
        <v>250</v>
      </c>
      <c r="B75" s="88"/>
      <c r="C75" s="88"/>
      <c r="D75" s="130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128" t="s">
        <v>251</v>
      </c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</row>
    <row r="76" spans="1:48" s="131" customFormat="1" ht="20.25" customHeight="1">
      <c r="A76" s="88"/>
      <c r="B76" s="88"/>
      <c r="C76" s="88"/>
      <c r="D76" s="130"/>
      <c r="E76" s="130"/>
      <c r="F76" s="130"/>
      <c r="G76" s="130"/>
      <c r="H76" s="130"/>
      <c r="I76" s="130"/>
      <c r="J76" s="130"/>
      <c r="K76" s="88"/>
      <c r="L76" s="88"/>
      <c r="M76" s="88"/>
      <c r="N76" s="88"/>
      <c r="O76" s="88"/>
      <c r="P76" s="128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</row>
    <row r="77" spans="1:48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</row>
    <row r="78" spans="1:48">
      <c r="A78" s="88"/>
      <c r="B78" s="88"/>
      <c r="C78" s="88"/>
      <c r="D78" s="130"/>
      <c r="E78" s="130"/>
      <c r="F78" s="130"/>
      <c r="G78" s="123"/>
      <c r="H78" s="130"/>
      <c r="I78" s="130"/>
      <c r="J78" s="130"/>
      <c r="K78" s="88"/>
      <c r="L78" s="88"/>
      <c r="M78" s="130"/>
      <c r="N78" s="88"/>
      <c r="O78" s="88"/>
      <c r="P78" s="128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</row>
    <row r="79" spans="1:48">
      <c r="A79" s="88"/>
      <c r="B79" s="88"/>
      <c r="C79" s="88"/>
      <c r="D79" s="88"/>
      <c r="E79" s="88"/>
      <c r="F79" s="88"/>
      <c r="G79" s="134"/>
      <c r="H79" s="88"/>
      <c r="I79" s="88"/>
      <c r="J79" s="88"/>
      <c r="K79" s="88"/>
      <c r="L79" s="88"/>
      <c r="M79" s="88"/>
      <c r="N79" s="88"/>
      <c r="O79" s="88"/>
      <c r="P79" s="128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</row>
    <row r="80" spans="1:48">
      <c r="A80" s="88"/>
      <c r="B80" s="88"/>
      <c r="C80" s="88"/>
      <c r="D80" s="130"/>
      <c r="E80" s="130"/>
      <c r="F80" s="130"/>
      <c r="G80" s="135"/>
      <c r="H80" s="130"/>
      <c r="I80" s="130"/>
      <c r="J80" s="130"/>
      <c r="K80" s="88"/>
      <c r="L80" s="88"/>
      <c r="M80" s="88"/>
      <c r="N80" s="88"/>
      <c r="O80" s="88"/>
      <c r="P80" s="128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</row>
    <row r="81" spans="1:47" ht="19.5" customHeight="1">
      <c r="A81" s="88"/>
      <c r="B81" s="88"/>
      <c r="C81" s="88"/>
      <c r="D81" s="88"/>
      <c r="E81" s="88"/>
      <c r="F81" s="88"/>
      <c r="G81" s="116"/>
      <c r="H81" s="88"/>
      <c r="I81" s="88"/>
      <c r="J81" s="88"/>
      <c r="K81" s="88"/>
      <c r="L81" s="88"/>
      <c r="M81" s="130"/>
      <c r="N81" s="88"/>
      <c r="O81" s="88"/>
      <c r="P81" s="128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</row>
    <row r="82" spans="1:47" ht="15.75" thickBot="1">
      <c r="A82" s="88"/>
      <c r="B82" s="88"/>
      <c r="C82" s="88"/>
      <c r="D82" s="88"/>
      <c r="E82" s="88"/>
      <c r="F82" s="88"/>
      <c r="G82" s="133"/>
      <c r="H82" s="88"/>
      <c r="I82" s="88"/>
      <c r="J82" s="88"/>
      <c r="K82" s="88"/>
      <c r="L82" s="88"/>
      <c r="M82" s="88"/>
      <c r="N82" s="88"/>
      <c r="O82" s="88"/>
      <c r="P82" s="128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</row>
    <row r="83" spans="1:47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128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</row>
    <row r="84" spans="1:47">
      <c r="A84" s="88"/>
      <c r="B84" s="88"/>
      <c r="C84" s="88"/>
      <c r="D84" s="88"/>
      <c r="E84" s="88"/>
      <c r="F84" s="88"/>
      <c r="G84" s="130"/>
      <c r="H84" s="88"/>
      <c r="I84" s="88"/>
      <c r="J84" s="88"/>
      <c r="K84" s="88"/>
      <c r="L84" s="88"/>
      <c r="M84" s="88"/>
      <c r="N84" s="88"/>
      <c r="O84" s="88"/>
      <c r="P84" s="128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</row>
    <row r="85" spans="1:47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128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</row>
    <row r="86" spans="1:47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132"/>
      <c r="L86" s="132"/>
      <c r="M86" s="132"/>
      <c r="N86" s="88"/>
      <c r="O86" s="132"/>
      <c r="P86" s="128"/>
      <c r="AP86" s="83"/>
      <c r="AQ86" s="83"/>
      <c r="AR86" s="83"/>
      <c r="AS86" s="83"/>
      <c r="AT86" s="83"/>
      <c r="AU86" s="83"/>
    </row>
    <row r="87" spans="1:47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132"/>
      <c r="L87" s="132"/>
      <c r="M87" s="132"/>
      <c r="N87" s="88"/>
      <c r="O87" s="132"/>
      <c r="P87" s="128"/>
    </row>
    <row r="88" spans="1:47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132"/>
      <c r="L88" s="132"/>
      <c r="M88" s="132"/>
      <c r="N88" s="88"/>
      <c r="O88" s="132"/>
      <c r="P88" s="128"/>
    </row>
    <row r="89" spans="1:47">
      <c r="A89" s="132"/>
      <c r="B89" s="132"/>
      <c r="C89" s="132"/>
      <c r="D89" s="132"/>
      <c r="E89" s="167"/>
      <c r="F89" s="167"/>
      <c r="G89" s="167"/>
      <c r="H89" s="167"/>
      <c r="I89" s="167"/>
      <c r="J89" s="167"/>
      <c r="K89" s="167"/>
      <c r="L89" s="178"/>
      <c r="M89" s="167"/>
      <c r="N89" s="167"/>
      <c r="O89" s="167"/>
      <c r="P89" s="167"/>
      <c r="Q89" s="167"/>
      <c r="R89" s="95"/>
      <c r="S89" s="95"/>
      <c r="T89" s="95"/>
      <c r="U89" s="95"/>
      <c r="V89" s="95"/>
      <c r="W89" s="97"/>
      <c r="X89" s="97"/>
      <c r="Y89" s="97"/>
      <c r="Z89" s="97"/>
      <c r="AA89" s="97"/>
      <c r="AB89" s="97"/>
      <c r="AC89" s="97"/>
      <c r="AD89" s="97"/>
    </row>
    <row r="90" spans="1:47">
      <c r="A90" s="132"/>
      <c r="B90" s="132"/>
      <c r="C90" s="132"/>
      <c r="D90" s="132" t="s">
        <v>167</v>
      </c>
      <c r="E90" s="97">
        <v>154.5</v>
      </c>
      <c r="F90" s="97">
        <v>272.45</v>
      </c>
      <c r="G90" s="97">
        <v>170.1</v>
      </c>
      <c r="H90" s="97">
        <v>205.55</v>
      </c>
      <c r="I90" s="97">
        <v>168.85</v>
      </c>
      <c r="J90" s="97">
        <v>159.9</v>
      </c>
      <c r="K90" s="97">
        <v>260.60000000000002</v>
      </c>
      <c r="L90" s="97">
        <v>134.65</v>
      </c>
      <c r="M90" s="97">
        <v>87</v>
      </c>
      <c r="N90" s="95"/>
      <c r="O90" s="97"/>
      <c r="P90" s="111"/>
      <c r="Q90" s="97"/>
      <c r="R90" s="97"/>
      <c r="S90" s="97"/>
      <c r="T90" s="117"/>
      <c r="U90" s="117"/>
      <c r="V90" s="97"/>
      <c r="W90" s="97"/>
      <c r="X90" s="97"/>
      <c r="Y90" s="97"/>
      <c r="Z90" s="97"/>
      <c r="AA90" s="97"/>
      <c r="AB90" s="117">
        <f>SUM(E90:AA90)</f>
        <v>1613.6</v>
      </c>
      <c r="AC90" s="97"/>
      <c r="AD90" s="97"/>
    </row>
    <row r="91" spans="1:47">
      <c r="A91" s="132"/>
      <c r="B91" s="132"/>
      <c r="C91" s="132"/>
      <c r="D91" s="132"/>
      <c r="E91" s="97"/>
      <c r="F91" s="97"/>
      <c r="G91" s="97"/>
      <c r="H91" s="97"/>
      <c r="I91" s="97"/>
      <c r="J91" s="97"/>
      <c r="K91" s="97"/>
      <c r="L91" s="97"/>
      <c r="M91" s="97"/>
      <c r="N91" s="95"/>
      <c r="O91" s="97"/>
      <c r="P91" s="111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117"/>
      <c r="AC91" s="97"/>
      <c r="AD91" s="97"/>
    </row>
    <row r="92" spans="1:47">
      <c r="A92" s="132"/>
      <c r="B92" s="132"/>
      <c r="C92" s="132"/>
      <c r="D92" s="132" t="s">
        <v>19</v>
      </c>
      <c r="E92" s="97">
        <v>261.89</v>
      </c>
      <c r="F92" s="97">
        <v>380.48</v>
      </c>
      <c r="G92" s="97">
        <v>383.8</v>
      </c>
      <c r="H92" s="97">
        <v>466.38</v>
      </c>
      <c r="I92" s="97">
        <v>302.66000000000003</v>
      </c>
      <c r="J92" s="97">
        <v>417.4</v>
      </c>
      <c r="K92" s="97">
        <v>395.65</v>
      </c>
      <c r="L92" s="97">
        <v>225.85</v>
      </c>
      <c r="M92" s="97">
        <v>139.75</v>
      </c>
      <c r="N92" s="95"/>
      <c r="O92" s="97"/>
      <c r="P92" s="111"/>
      <c r="Q92" s="97"/>
      <c r="R92" s="97"/>
      <c r="S92" s="97"/>
      <c r="T92" s="117"/>
      <c r="U92" s="117"/>
      <c r="V92" s="97"/>
      <c r="W92" s="97"/>
      <c r="X92" s="97"/>
      <c r="Y92" s="97"/>
      <c r="Z92" s="97"/>
      <c r="AA92" s="97"/>
      <c r="AB92" s="117">
        <f>SUM(E92:AA92)</f>
        <v>2973.86</v>
      </c>
      <c r="AC92" s="97"/>
      <c r="AD92" s="97"/>
    </row>
    <row r="93" spans="1:47">
      <c r="E93" s="97"/>
      <c r="F93" s="97"/>
      <c r="G93" s="97"/>
      <c r="H93" s="97"/>
      <c r="I93" s="97"/>
      <c r="J93" s="97"/>
      <c r="K93" s="97"/>
      <c r="L93" s="97"/>
      <c r="M93" s="97"/>
      <c r="N93" s="95"/>
      <c r="O93" s="97"/>
      <c r="P93" s="111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117"/>
      <c r="AC93" s="97"/>
      <c r="AD93" s="97"/>
    </row>
    <row r="94" spans="1:47">
      <c r="D94" s="84" t="s">
        <v>20</v>
      </c>
      <c r="E94" s="97">
        <v>126.58</v>
      </c>
      <c r="F94" s="97">
        <v>227.35</v>
      </c>
      <c r="G94" s="97">
        <v>190.62</v>
      </c>
      <c r="H94" s="97">
        <v>233.05</v>
      </c>
      <c r="I94" s="97">
        <v>178.4</v>
      </c>
      <c r="J94" s="97">
        <v>126.06</v>
      </c>
      <c r="K94" s="97">
        <v>173.94</v>
      </c>
      <c r="L94" s="97">
        <v>112.67</v>
      </c>
      <c r="M94" s="97">
        <v>73.400000000000006</v>
      </c>
      <c r="N94" s="97"/>
      <c r="O94" s="95"/>
      <c r="P94" s="97"/>
      <c r="Q94" s="111"/>
      <c r="R94" s="97"/>
      <c r="S94" s="97"/>
      <c r="T94" s="97"/>
      <c r="U94" s="117"/>
      <c r="V94" s="117"/>
      <c r="W94" s="97"/>
      <c r="X94" s="97"/>
      <c r="Y94" s="97"/>
      <c r="Z94" s="97"/>
      <c r="AA94" s="97"/>
      <c r="AB94" s="117">
        <f>SUM(E94:AA94)</f>
        <v>1442.0700000000002</v>
      </c>
      <c r="AC94" s="97"/>
      <c r="AD94" s="97"/>
    </row>
    <row r="95" spans="1:47">
      <c r="N95" s="88"/>
      <c r="P95" s="128"/>
    </row>
    <row r="96" spans="1:47" ht="15.75">
      <c r="E96" s="140">
        <f>E94+E92+E90</f>
        <v>542.97</v>
      </c>
      <c r="F96" s="139">
        <f t="shared" ref="F96:AB96" si="32">F94+F92+F90</f>
        <v>880.28</v>
      </c>
      <c r="G96" s="139">
        <f t="shared" si="32"/>
        <v>744.5200000000001</v>
      </c>
      <c r="H96" s="139">
        <f t="shared" si="32"/>
        <v>904.98</v>
      </c>
      <c r="I96" s="139">
        <f t="shared" si="32"/>
        <v>649.91000000000008</v>
      </c>
      <c r="J96" s="139">
        <f t="shared" si="32"/>
        <v>703.36</v>
      </c>
      <c r="K96" s="139">
        <f t="shared" si="32"/>
        <v>830.18999999999994</v>
      </c>
      <c r="L96" s="139">
        <f>SUM(L89:L95)</f>
        <v>473.17</v>
      </c>
      <c r="M96" s="139">
        <f t="shared" si="32"/>
        <v>300.14999999999998</v>
      </c>
      <c r="N96" s="139">
        <f t="shared" si="32"/>
        <v>0</v>
      </c>
      <c r="O96" s="140">
        <f t="shared" si="32"/>
        <v>0</v>
      </c>
      <c r="P96" s="139">
        <f t="shared" si="32"/>
        <v>0</v>
      </c>
      <c r="Q96" s="139">
        <f t="shared" si="32"/>
        <v>0</v>
      </c>
      <c r="R96" s="139">
        <f t="shared" si="32"/>
        <v>0</v>
      </c>
      <c r="S96" s="139">
        <f t="shared" si="32"/>
        <v>0</v>
      </c>
      <c r="T96" s="139">
        <f t="shared" si="32"/>
        <v>0</v>
      </c>
      <c r="U96" s="139">
        <f t="shared" si="32"/>
        <v>0</v>
      </c>
      <c r="V96" s="139">
        <f t="shared" si="32"/>
        <v>0</v>
      </c>
      <c r="W96" s="139">
        <f t="shared" si="32"/>
        <v>0</v>
      </c>
      <c r="X96" s="139">
        <f t="shared" si="32"/>
        <v>0</v>
      </c>
      <c r="Y96" s="139">
        <f t="shared" si="32"/>
        <v>0</v>
      </c>
      <c r="Z96" s="139">
        <f t="shared" si="32"/>
        <v>0</v>
      </c>
      <c r="AA96" s="139">
        <f t="shared" si="32"/>
        <v>0</v>
      </c>
      <c r="AB96" s="140">
        <f t="shared" si="32"/>
        <v>6029.5300000000007</v>
      </c>
    </row>
    <row r="97" spans="4:28">
      <c r="N97" s="88"/>
      <c r="P97" s="128"/>
    </row>
    <row r="98" spans="4:28">
      <c r="N98" s="88"/>
      <c r="P98" s="128"/>
    </row>
    <row r="99" spans="4:28">
      <c r="N99" s="88"/>
      <c r="P99" s="128"/>
      <c r="AB99" s="136">
        <f>P73-AB96</f>
        <v>0</v>
      </c>
    </row>
    <row r="100" spans="4:28">
      <c r="N100" s="88"/>
      <c r="P100" s="128"/>
    </row>
    <row r="101" spans="4:28">
      <c r="J101" s="84">
        <f ca="1">'11.01'!C20+'02.12'!C20+'03.12'!C21+'06.12'!C20+'07.12'!C20+'08.12'!C20+'09.12'!C20+'14.01'!C20+'24.01'!C21+'13.01'!C20+'12.01'!C20+'23.12'!C20+'21.01'!C20+'17.01'!C20+'28.12'!C20</f>
        <v>84</v>
      </c>
      <c r="K101" s="84">
        <v>15</v>
      </c>
      <c r="N101" s="88"/>
      <c r="AB101" s="136">
        <f>AB99+X92</f>
        <v>0</v>
      </c>
    </row>
    <row r="102" spans="4:28">
      <c r="D102" s="84">
        <f ca="1">'10.01'!C20+'11.01'!C20+'12.01'!C20+'13.01'!C20+'14.01'!C20+'17.01'!C20+'18.01'!C20+'21.01'!C20+'24.01'!C21</f>
        <v>46</v>
      </c>
      <c r="J102" s="84">
        <f>J101/K101</f>
        <v>5.6</v>
      </c>
    </row>
    <row r="103" spans="4:28">
      <c r="D103" s="84">
        <v>9</v>
      </c>
      <c r="J103" s="136"/>
    </row>
    <row r="105" spans="4:28">
      <c r="D105" s="84">
        <f>D102/D103</f>
        <v>5.1111111111111107</v>
      </c>
    </row>
  </sheetData>
  <phoneticPr fontId="10" type="noConversion"/>
  <pageMargins left="0.15748031496062992" right="0.15748031496062992" top="0.39370078740157483" bottom="0.19685039370078741" header="0.51181102362204722" footer="0.51181102362204722"/>
  <pageSetup paperSize="9" scale="70" orientation="landscape" verticalDpi="0" r:id="rId1"/>
  <headerFooter alignWithMargins="0"/>
  <cellWatches>
    <cellWatch r="AJ31"/>
  </cellWatches>
</worksheet>
</file>

<file path=xl/worksheets/sheet23.xml><?xml version="1.0" encoding="utf-8"?>
<worksheet xmlns="http://schemas.openxmlformats.org/spreadsheetml/2006/main" xmlns:r="http://schemas.openxmlformats.org/officeDocument/2006/relationships">
  <dimension ref="A1:AK27"/>
  <sheetViews>
    <sheetView zoomScale="75" zoomScaleNormal="75" workbookViewId="0">
      <selection activeCell="AB16" sqref="AB16"/>
    </sheetView>
  </sheetViews>
  <sheetFormatPr defaultRowHeight="15"/>
  <cols>
    <col min="1" max="1" width="12.5703125" customWidth="1"/>
    <col min="2" max="2" width="22" customWidth="1"/>
    <col min="3" max="3" width="7.28515625" customWidth="1"/>
    <col min="4" max="4" width="8" customWidth="1"/>
    <col min="5" max="5" width="7.5703125" customWidth="1"/>
    <col min="6" max="6" width="8.5703125" customWidth="1"/>
    <col min="7" max="7" width="3.85546875" hidden="1" customWidth="1"/>
    <col min="8" max="8" width="6.28515625" hidden="1" customWidth="1"/>
    <col min="9" max="9" width="7.5703125" customWidth="1"/>
    <col min="10" max="10" width="7.7109375" customWidth="1"/>
    <col min="11" max="11" width="8.42578125" customWidth="1"/>
    <col min="12" max="12" width="8.5703125" customWidth="1"/>
    <col min="13" max="13" width="8.28515625" customWidth="1"/>
    <col min="14" max="14" width="8.140625" customWidth="1"/>
    <col min="15" max="15" width="7.5703125" customWidth="1"/>
    <col min="16" max="16" width="7.28515625" customWidth="1"/>
    <col min="17" max="17" width="7.140625" customWidth="1"/>
    <col min="18" max="19" width="7.7109375" customWidth="1"/>
    <col min="20" max="20" width="7" customWidth="1"/>
    <col min="21" max="21" width="8.28515625" customWidth="1"/>
    <col min="22" max="22" width="8.5703125" hidden="1" customWidth="1"/>
    <col min="23" max="23" width="7.85546875" hidden="1" customWidth="1"/>
    <col min="24" max="24" width="8.42578125" customWidth="1"/>
    <col min="25" max="25" width="13.85546875" customWidth="1"/>
    <col min="26" max="26" width="5.7109375" customWidth="1"/>
    <col min="27" max="27" width="14.140625" customWidth="1"/>
    <col min="28" max="33" width="5.7109375" customWidth="1"/>
  </cols>
  <sheetData>
    <row r="1" spans="1:37" ht="124.5" customHeight="1">
      <c r="A1" s="20" t="s">
        <v>161</v>
      </c>
      <c r="B1" s="10" t="s">
        <v>0</v>
      </c>
      <c r="C1" s="11" t="s">
        <v>128</v>
      </c>
      <c r="D1" s="11" t="s">
        <v>2</v>
      </c>
      <c r="E1" s="11" t="s">
        <v>3</v>
      </c>
      <c r="F1" s="11" t="s">
        <v>4</v>
      </c>
      <c r="G1" s="11"/>
      <c r="H1" s="11"/>
      <c r="I1" s="11" t="s">
        <v>37</v>
      </c>
      <c r="J1" s="11" t="s">
        <v>10</v>
      </c>
      <c r="K1" s="11" t="s">
        <v>34</v>
      </c>
      <c r="L1" s="11" t="s">
        <v>65</v>
      </c>
      <c r="M1" s="11" t="s">
        <v>56</v>
      </c>
      <c r="N1" s="11" t="s">
        <v>32</v>
      </c>
      <c r="O1" s="12" t="s">
        <v>9</v>
      </c>
      <c r="P1" s="11" t="s">
        <v>33</v>
      </c>
      <c r="Q1" s="11" t="s">
        <v>11</v>
      </c>
      <c r="R1" s="11" t="s">
        <v>13</v>
      </c>
      <c r="S1" s="11" t="s">
        <v>12</v>
      </c>
      <c r="T1" s="11" t="s">
        <v>5</v>
      </c>
      <c r="U1" s="11" t="s">
        <v>36</v>
      </c>
      <c r="V1" s="11" t="s">
        <v>126</v>
      </c>
      <c r="W1" s="11" t="s">
        <v>126</v>
      </c>
      <c r="X1" s="11" t="s">
        <v>61</v>
      </c>
      <c r="Y1" s="13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15"/>
      <c r="K2" s="9"/>
      <c r="L2" s="9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9"/>
      <c r="Z2" s="3"/>
      <c r="AA2" s="3"/>
      <c r="AB2" s="3"/>
      <c r="AC2" s="3"/>
      <c r="AD2" s="3"/>
    </row>
    <row r="3" spans="1:37" ht="15.75" customHeight="1">
      <c r="A3" s="34"/>
      <c r="B3" s="9" t="s">
        <v>130</v>
      </c>
      <c r="C3" s="15">
        <v>0.3</v>
      </c>
      <c r="D3" s="15"/>
      <c r="E3" s="15"/>
      <c r="F3" s="15"/>
      <c r="G3" s="15"/>
      <c r="H3" s="9"/>
      <c r="I3" s="9"/>
      <c r="J3" s="15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9"/>
      <c r="Z3" s="3"/>
      <c r="AA3" s="3"/>
      <c r="AB3" s="3"/>
      <c r="AC3" s="3"/>
      <c r="AD3" s="3"/>
    </row>
    <row r="4" spans="1:37" ht="15.75" customHeight="1">
      <c r="A4" s="37" t="s">
        <v>16</v>
      </c>
      <c r="B4" s="9" t="s">
        <v>68</v>
      </c>
      <c r="C4" s="15"/>
      <c r="D4" s="15"/>
      <c r="E4" s="15"/>
      <c r="F4" s="15">
        <v>1</v>
      </c>
      <c r="G4" s="15"/>
      <c r="H4" s="9"/>
      <c r="I4" s="9"/>
      <c r="J4" s="15"/>
      <c r="K4" s="9"/>
      <c r="L4" s="9"/>
      <c r="M4" s="15"/>
      <c r="N4" s="15"/>
      <c r="O4" s="15"/>
      <c r="P4" s="15"/>
      <c r="Q4" s="15"/>
      <c r="R4" s="15"/>
      <c r="S4" s="15">
        <v>0.2</v>
      </c>
      <c r="T4" s="15"/>
      <c r="U4" s="15"/>
      <c r="V4" s="15"/>
      <c r="W4" s="15"/>
      <c r="X4" s="15"/>
      <c r="Y4" s="9"/>
      <c r="Z4" s="3"/>
      <c r="AA4" s="3"/>
      <c r="AB4" s="3"/>
      <c r="AC4" s="3"/>
      <c r="AD4" s="3"/>
    </row>
    <row r="5" spans="1:37" ht="15.75" customHeight="1">
      <c r="A5" s="35"/>
      <c r="B5" s="9" t="s">
        <v>18</v>
      </c>
      <c r="C5" s="15"/>
      <c r="D5" s="15"/>
      <c r="E5" s="15">
        <v>0.1</v>
      </c>
      <c r="F5" s="15"/>
      <c r="G5" s="15"/>
      <c r="H5" s="9"/>
      <c r="I5" s="9"/>
      <c r="J5" s="15"/>
      <c r="K5" s="9"/>
      <c r="L5" s="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9"/>
      <c r="Z5" s="3"/>
      <c r="AA5" s="3"/>
      <c r="AB5" s="3"/>
      <c r="AC5" s="3"/>
      <c r="AD5" s="3"/>
    </row>
    <row r="6" spans="1:37" ht="15.75" customHeight="1">
      <c r="A6" s="35"/>
      <c r="B6" s="9" t="s">
        <v>10</v>
      </c>
      <c r="C6" s="15"/>
      <c r="D6" s="15"/>
      <c r="E6" s="15">
        <v>0.15</v>
      </c>
      <c r="F6" s="15">
        <v>1</v>
      </c>
      <c r="G6" s="15"/>
      <c r="H6" s="24"/>
      <c r="I6" s="9"/>
      <c r="J6" s="15">
        <v>0.05</v>
      </c>
      <c r="K6" s="9"/>
      <c r="L6" s="9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9"/>
      <c r="Z6" s="3"/>
      <c r="AA6" s="3"/>
      <c r="AB6" s="3"/>
      <c r="AC6" s="3"/>
      <c r="AD6" s="3"/>
    </row>
    <row r="7" spans="1:37" ht="15.75" customHeight="1" thickBot="1">
      <c r="A7" s="31"/>
      <c r="B7" s="9" t="s">
        <v>58</v>
      </c>
      <c r="C7" s="49"/>
      <c r="D7" s="49">
        <v>1</v>
      </c>
      <c r="E7" s="49"/>
      <c r="F7" s="49"/>
      <c r="G7" s="49"/>
      <c r="H7" s="50"/>
      <c r="I7" s="50"/>
      <c r="J7" s="49"/>
      <c r="K7" s="50"/>
      <c r="L7" s="50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9"/>
      <c r="Z7" s="3"/>
      <c r="AA7" s="3"/>
      <c r="AB7" s="3"/>
      <c r="AC7" s="3"/>
      <c r="AD7" s="3"/>
    </row>
    <row r="8" spans="1:37" ht="15.75" customHeight="1">
      <c r="A8" s="35"/>
      <c r="B8" s="21" t="s">
        <v>60</v>
      </c>
      <c r="C8" s="47"/>
      <c r="D8" s="47"/>
      <c r="E8" s="47"/>
      <c r="F8" s="47"/>
      <c r="G8" s="47"/>
      <c r="H8" s="48"/>
      <c r="I8" s="48">
        <v>0.6</v>
      </c>
      <c r="J8" s="47"/>
      <c r="K8" s="48"/>
      <c r="L8" s="48"/>
      <c r="M8" s="47"/>
      <c r="N8" s="47"/>
      <c r="O8" s="47">
        <v>0.155</v>
      </c>
      <c r="P8" s="47">
        <v>0.17</v>
      </c>
      <c r="Q8" s="47">
        <v>0.8</v>
      </c>
      <c r="R8" s="47">
        <v>0.15</v>
      </c>
      <c r="S8" s="47"/>
      <c r="T8" s="47"/>
      <c r="U8" s="47"/>
      <c r="V8" s="47"/>
      <c r="W8" s="47"/>
      <c r="X8" s="47"/>
      <c r="Y8" s="9"/>
      <c r="Z8" s="3"/>
      <c r="AA8" s="3"/>
      <c r="AB8" s="3"/>
      <c r="AC8" s="3"/>
      <c r="AD8" s="3"/>
    </row>
    <row r="9" spans="1:37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9"/>
      <c r="I9" s="9"/>
      <c r="J9" s="15"/>
      <c r="K9" s="9"/>
      <c r="L9" s="9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9"/>
      <c r="Z9" s="3"/>
      <c r="AA9" s="3"/>
      <c r="AB9" s="3"/>
      <c r="AC9" s="3"/>
      <c r="AD9" s="3"/>
    </row>
    <row r="10" spans="1:37" ht="15" customHeight="1">
      <c r="A10" s="37" t="s">
        <v>19</v>
      </c>
      <c r="B10" s="22" t="s">
        <v>162</v>
      </c>
      <c r="C10" s="15"/>
      <c r="D10" s="15"/>
      <c r="E10" s="15"/>
      <c r="F10" s="15"/>
      <c r="G10" s="15"/>
      <c r="H10" s="9"/>
      <c r="I10" s="9"/>
      <c r="J10" s="15"/>
      <c r="K10" s="26"/>
      <c r="L10" s="26">
        <v>0.77</v>
      </c>
      <c r="M10" s="15"/>
      <c r="N10" s="15">
        <v>0.15</v>
      </c>
      <c r="O10" s="15">
        <v>0.19</v>
      </c>
      <c r="P10" s="15"/>
      <c r="Q10" s="15"/>
      <c r="R10" s="15"/>
      <c r="S10" s="15"/>
      <c r="T10" s="15"/>
      <c r="U10" s="15"/>
      <c r="V10" s="15"/>
      <c r="W10" s="15"/>
      <c r="X10" s="15">
        <v>0.8</v>
      </c>
      <c r="Y10" s="9"/>
      <c r="Z10" s="3"/>
      <c r="AA10" s="3"/>
      <c r="AB10" s="3"/>
      <c r="AC10" s="3"/>
      <c r="AD10" s="3"/>
    </row>
    <row r="11" spans="1:37" ht="17.25" customHeight="1">
      <c r="A11" s="35"/>
      <c r="B11" s="21"/>
      <c r="C11" s="15"/>
      <c r="D11" s="15"/>
      <c r="E11" s="15"/>
      <c r="F11" s="15"/>
      <c r="G11" s="15"/>
      <c r="H11" s="24"/>
      <c r="I11" s="9"/>
      <c r="J11" s="15"/>
      <c r="K11" s="9"/>
      <c r="L11" s="9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9"/>
      <c r="Z11" s="3"/>
      <c r="AA11" s="3" t="s">
        <v>136</v>
      </c>
      <c r="AB11" s="3"/>
      <c r="AC11" s="3"/>
      <c r="AD11" s="3"/>
    </row>
    <row r="12" spans="1:37" ht="16.5" customHeight="1">
      <c r="A12" s="35"/>
      <c r="B12" s="21" t="s">
        <v>76</v>
      </c>
      <c r="C12" s="15"/>
      <c r="D12" s="15"/>
      <c r="E12" s="15">
        <v>0.15</v>
      </c>
      <c r="F12" s="15"/>
      <c r="G12" s="15"/>
      <c r="H12" s="9"/>
      <c r="I12" s="9"/>
      <c r="J12" s="15"/>
      <c r="K12" s="9">
        <v>0.55000000000000004</v>
      </c>
      <c r="L12" s="9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9"/>
      <c r="Z12" s="3"/>
      <c r="AA12" s="3"/>
      <c r="AB12" s="3"/>
      <c r="AC12" s="3"/>
      <c r="AD12" s="3"/>
    </row>
    <row r="13" spans="1:37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15"/>
      <c r="K13" s="9"/>
      <c r="L13" s="9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9"/>
      <c r="Z13" s="3"/>
      <c r="AA13" s="3"/>
      <c r="AB13" s="3"/>
      <c r="AC13" s="3"/>
      <c r="AD13" s="3"/>
    </row>
    <row r="14" spans="1:37" ht="15.75" customHeight="1">
      <c r="A14" s="31"/>
      <c r="B14" s="21"/>
      <c r="C14" s="15"/>
      <c r="D14" s="15"/>
      <c r="E14" s="15"/>
      <c r="F14" s="15"/>
      <c r="G14" s="15"/>
      <c r="H14" s="9"/>
      <c r="I14" s="9"/>
      <c r="J14" s="15"/>
      <c r="K14" s="9"/>
      <c r="L14" s="9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9"/>
      <c r="Z14" s="3"/>
      <c r="AA14" s="3"/>
      <c r="AB14" s="3"/>
      <c r="AC14" s="3"/>
      <c r="AD14" s="3"/>
    </row>
    <row r="15" spans="1:37" ht="14.25" customHeight="1" thickBot="1">
      <c r="A15" s="40"/>
      <c r="B15" s="21"/>
      <c r="C15" s="49"/>
      <c r="D15" s="49"/>
      <c r="E15" s="49"/>
      <c r="F15" s="49"/>
      <c r="G15" s="49"/>
      <c r="H15" s="50"/>
      <c r="I15" s="50"/>
      <c r="J15" s="49"/>
      <c r="K15" s="50"/>
      <c r="L15" s="50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9"/>
      <c r="Z15" s="3"/>
      <c r="AA15" s="3"/>
      <c r="AC15" s="3"/>
      <c r="AD15" s="3"/>
    </row>
    <row r="16" spans="1:37" ht="18" customHeight="1">
      <c r="A16" s="40" t="s">
        <v>20</v>
      </c>
      <c r="B16" s="9" t="s">
        <v>151</v>
      </c>
      <c r="C16" s="47"/>
      <c r="D16" s="47">
        <v>1</v>
      </c>
      <c r="E16" s="47"/>
      <c r="F16" s="47"/>
      <c r="G16" s="47"/>
      <c r="H16" s="48"/>
      <c r="I16" s="48"/>
      <c r="J16" s="47"/>
      <c r="K16" s="48"/>
      <c r="L16" s="48"/>
      <c r="M16" s="47">
        <v>7</v>
      </c>
      <c r="N16" s="47"/>
      <c r="O16" s="47"/>
      <c r="P16" s="47"/>
      <c r="Q16" s="47"/>
      <c r="R16" s="47">
        <v>0.2</v>
      </c>
      <c r="S16" s="47"/>
      <c r="T16" s="47"/>
      <c r="U16" s="47"/>
      <c r="V16" s="47"/>
      <c r="W16" s="47"/>
      <c r="X16" s="47"/>
      <c r="Y16" s="9"/>
      <c r="Z16" s="3"/>
      <c r="AA16" s="3"/>
      <c r="AB16" s="3"/>
      <c r="AC16" s="3"/>
      <c r="AD16" s="3"/>
    </row>
    <row r="17" spans="1:30" ht="15" customHeight="1">
      <c r="A17" s="32"/>
      <c r="B17" s="21" t="s">
        <v>59</v>
      </c>
      <c r="C17" s="15"/>
      <c r="D17" s="15"/>
      <c r="E17" s="15">
        <v>0.15</v>
      </c>
      <c r="F17" s="15"/>
      <c r="G17" s="15"/>
      <c r="H17" s="9"/>
      <c r="I17" s="9"/>
      <c r="J17" s="15"/>
      <c r="K17" s="9"/>
      <c r="L17" s="9"/>
      <c r="M17" s="15"/>
      <c r="N17" s="15"/>
      <c r="O17" s="15"/>
      <c r="P17" s="15"/>
      <c r="Q17" s="15"/>
      <c r="R17" s="15"/>
      <c r="S17" s="15"/>
      <c r="T17" s="15">
        <v>0.01</v>
      </c>
      <c r="U17" s="15"/>
      <c r="V17" s="15"/>
      <c r="W17" s="15"/>
      <c r="X17" s="15"/>
      <c r="Y17" s="9"/>
      <c r="Z17" s="3"/>
      <c r="AA17" s="3"/>
      <c r="AB17" s="3"/>
      <c r="AC17" s="3"/>
      <c r="AD17" s="3"/>
    </row>
    <row r="18" spans="1:30" ht="18" customHeight="1">
      <c r="A18" s="32"/>
      <c r="B18" s="9" t="s">
        <v>36</v>
      </c>
      <c r="C18" s="9"/>
      <c r="D18" s="15"/>
      <c r="E18" s="9"/>
      <c r="F18" s="9"/>
      <c r="G18" s="9"/>
      <c r="H18" s="9"/>
      <c r="I18" s="9"/>
      <c r="J18" s="15"/>
      <c r="K18" s="9"/>
      <c r="L18" s="9"/>
      <c r="M18" s="15"/>
      <c r="N18" s="15"/>
      <c r="O18" s="15"/>
      <c r="P18" s="15"/>
      <c r="Q18" s="15"/>
      <c r="R18" s="15"/>
      <c r="S18" s="15"/>
      <c r="T18" s="15"/>
      <c r="U18" s="15">
        <v>0.35</v>
      </c>
      <c r="V18" s="15"/>
      <c r="W18" s="15"/>
      <c r="X18" s="15"/>
      <c r="Y18" s="9"/>
      <c r="Z18" s="3"/>
      <c r="AA18" s="3"/>
      <c r="AB18" s="3"/>
      <c r="AC18" s="3"/>
      <c r="AD18" s="3"/>
    </row>
    <row r="19" spans="1:30" ht="18.75">
      <c r="A19" s="33" t="s">
        <v>21</v>
      </c>
      <c r="B19" s="33"/>
      <c r="C19" s="15">
        <f t="shared" ref="C19:V19" si="0">C21/C20</f>
        <v>2.1428571428571429E-2</v>
      </c>
      <c r="D19" s="15">
        <f t="shared" si="0"/>
        <v>0.21428571428571427</v>
      </c>
      <c r="E19" s="15">
        <f t="shared" si="0"/>
        <v>3.9285714285714292E-2</v>
      </c>
      <c r="F19" s="15">
        <f t="shared" si="0"/>
        <v>0.14285714285714285</v>
      </c>
      <c r="G19" s="15">
        <f t="shared" si="0"/>
        <v>0</v>
      </c>
      <c r="H19" s="15">
        <f t="shared" si="0"/>
        <v>0</v>
      </c>
      <c r="I19" s="15">
        <f t="shared" si="0"/>
        <v>4.2857142857142858E-2</v>
      </c>
      <c r="J19" s="15">
        <f t="shared" si="0"/>
        <v>3.5714285714285718E-3</v>
      </c>
      <c r="K19" s="15">
        <f t="shared" si="0"/>
        <v>3.9285714285714292E-2</v>
      </c>
      <c r="L19" s="15">
        <f t="shared" si="0"/>
        <v>5.5E-2</v>
      </c>
      <c r="M19" s="15">
        <f t="shared" si="0"/>
        <v>0.5</v>
      </c>
      <c r="N19" s="15">
        <f t="shared" si="0"/>
        <v>1.0714285714285714E-2</v>
      </c>
      <c r="O19" s="15">
        <f t="shared" si="0"/>
        <v>2.464285714285714E-2</v>
      </c>
      <c r="P19" s="15">
        <f t="shared" si="0"/>
        <v>1.2142857142857144E-2</v>
      </c>
      <c r="Q19" s="15">
        <f t="shared" si="0"/>
        <v>5.7142857142857148E-2</v>
      </c>
      <c r="R19" s="15">
        <v>0.32</v>
      </c>
      <c r="S19" s="15">
        <f t="shared" si="0"/>
        <v>1.4285714285714287E-2</v>
      </c>
      <c r="T19" s="15">
        <f t="shared" si="0"/>
        <v>7.1428571428571429E-4</v>
      </c>
      <c r="U19" s="15">
        <f t="shared" si="0"/>
        <v>2.4999999999999998E-2</v>
      </c>
      <c r="V19" s="15">
        <f t="shared" si="0"/>
        <v>0</v>
      </c>
      <c r="W19" s="15">
        <f>W21/W20</f>
        <v>0</v>
      </c>
      <c r="X19" s="15">
        <f>X21/X20</f>
        <v>5.7142857142857148E-2</v>
      </c>
      <c r="Y19" s="9"/>
      <c r="Z19" s="3"/>
      <c r="AA19" s="3"/>
      <c r="AB19" s="3"/>
      <c r="AC19" s="3"/>
      <c r="AD19" s="3"/>
    </row>
    <row r="20" spans="1:30" ht="15.75">
      <c r="A20" s="30" t="s">
        <v>22</v>
      </c>
      <c r="B20" s="30"/>
      <c r="C20" s="17">
        <v>14</v>
      </c>
      <c r="D20" s="17">
        <v>14</v>
      </c>
      <c r="E20" s="17">
        <v>14</v>
      </c>
      <c r="F20" s="17">
        <v>14</v>
      </c>
      <c r="G20" s="17">
        <v>12</v>
      </c>
      <c r="H20" s="17">
        <v>12</v>
      </c>
      <c r="I20" s="17">
        <v>14</v>
      </c>
      <c r="J20" s="17">
        <v>14</v>
      </c>
      <c r="K20" s="17">
        <v>14</v>
      </c>
      <c r="L20" s="17">
        <v>14</v>
      </c>
      <c r="M20" s="17">
        <v>14</v>
      </c>
      <c r="N20" s="17">
        <v>14</v>
      </c>
      <c r="O20" s="17">
        <v>14</v>
      </c>
      <c r="P20" s="17">
        <v>14</v>
      </c>
      <c r="Q20" s="17">
        <v>14</v>
      </c>
      <c r="R20" s="17">
        <v>14</v>
      </c>
      <c r="S20" s="17">
        <v>14</v>
      </c>
      <c r="T20" s="17">
        <v>14</v>
      </c>
      <c r="U20" s="17">
        <v>14</v>
      </c>
      <c r="V20" s="17">
        <v>9</v>
      </c>
      <c r="W20" s="17">
        <v>8</v>
      </c>
      <c r="X20" s="17">
        <v>14</v>
      </c>
      <c r="Y20" s="9"/>
      <c r="Z20" s="3"/>
      <c r="AA20" s="3"/>
      <c r="AB20" s="3"/>
      <c r="AC20" s="3"/>
      <c r="AD20" s="3"/>
    </row>
    <row r="21" spans="1:30" ht="16.5" customHeight="1">
      <c r="A21" s="36" t="s">
        <v>23</v>
      </c>
      <c r="B21" s="36"/>
      <c r="C21" s="15">
        <f>C3+C4+C5+C6+C7+C8+C9+C10+C11+C12+C13+C14+C15+C16+C17+C18</f>
        <v>0.3</v>
      </c>
      <c r="D21" s="15">
        <f t="shared" ref="D21:X21" si="1">D3+D4+D5+D6+D7+D8+D9+D10+D11+D12+D13+D14+D15+D16+D17+D18</f>
        <v>3</v>
      </c>
      <c r="E21" s="15">
        <f t="shared" si="1"/>
        <v>0.55000000000000004</v>
      </c>
      <c r="F21" s="15">
        <f t="shared" si="1"/>
        <v>2</v>
      </c>
      <c r="G21" s="15">
        <f t="shared" si="1"/>
        <v>0</v>
      </c>
      <c r="H21" s="15">
        <f t="shared" si="1"/>
        <v>0</v>
      </c>
      <c r="I21" s="15">
        <f t="shared" si="1"/>
        <v>0.6</v>
      </c>
      <c r="J21" s="15">
        <f t="shared" si="1"/>
        <v>0.05</v>
      </c>
      <c r="K21" s="15">
        <f t="shared" si="1"/>
        <v>0.55000000000000004</v>
      </c>
      <c r="L21" s="15">
        <f t="shared" si="1"/>
        <v>0.77</v>
      </c>
      <c r="M21" s="15">
        <f t="shared" si="1"/>
        <v>7</v>
      </c>
      <c r="N21" s="15">
        <f t="shared" si="1"/>
        <v>0.15</v>
      </c>
      <c r="O21" s="15">
        <f t="shared" si="1"/>
        <v>0.34499999999999997</v>
      </c>
      <c r="P21" s="15">
        <f t="shared" si="1"/>
        <v>0.17</v>
      </c>
      <c r="Q21" s="15">
        <f t="shared" si="1"/>
        <v>0.8</v>
      </c>
      <c r="R21" s="15">
        <f t="shared" si="1"/>
        <v>0.35</v>
      </c>
      <c r="S21" s="15">
        <f t="shared" si="1"/>
        <v>0.2</v>
      </c>
      <c r="T21" s="15">
        <f t="shared" si="1"/>
        <v>0.01</v>
      </c>
      <c r="U21" s="15">
        <f t="shared" si="1"/>
        <v>0.35</v>
      </c>
      <c r="V21" s="15">
        <f t="shared" si="1"/>
        <v>0</v>
      </c>
      <c r="W21" s="15">
        <f t="shared" si="1"/>
        <v>0</v>
      </c>
      <c r="X21" s="15">
        <f t="shared" si="1"/>
        <v>0.8</v>
      </c>
      <c r="Y21" s="9"/>
      <c r="Z21" s="3"/>
      <c r="AA21" s="3"/>
      <c r="AB21" s="3"/>
      <c r="AC21" s="3"/>
      <c r="AD21" s="3"/>
    </row>
    <row r="22" spans="1:30" ht="18.75">
      <c r="A22" s="30" t="s">
        <v>24</v>
      </c>
      <c r="B22" s="30"/>
      <c r="C22" s="15">
        <v>25</v>
      </c>
      <c r="D22" s="15">
        <v>22</v>
      </c>
      <c r="E22" s="15">
        <v>50</v>
      </c>
      <c r="F22" s="27">
        <v>59</v>
      </c>
      <c r="G22" s="27"/>
      <c r="H22" s="27"/>
      <c r="I22" s="27">
        <v>35</v>
      </c>
      <c r="J22" s="27">
        <v>627</v>
      </c>
      <c r="K22" s="46">
        <v>81</v>
      </c>
      <c r="L22" s="27">
        <v>420</v>
      </c>
      <c r="M22" s="27">
        <v>8.6999999999999993</v>
      </c>
      <c r="N22" s="27">
        <v>198</v>
      </c>
      <c r="O22" s="27">
        <v>30</v>
      </c>
      <c r="P22" s="27">
        <v>41</v>
      </c>
      <c r="Q22" s="27">
        <v>30</v>
      </c>
      <c r="R22" s="27">
        <v>110</v>
      </c>
      <c r="S22" s="27">
        <v>330</v>
      </c>
      <c r="T22" s="15">
        <v>810</v>
      </c>
      <c r="U22" s="15">
        <v>265</v>
      </c>
      <c r="V22" s="15"/>
      <c r="W22" s="15"/>
      <c r="X22" s="15">
        <v>37</v>
      </c>
      <c r="Y22" s="9"/>
      <c r="Z22" s="3"/>
      <c r="AA22" s="3"/>
      <c r="AB22" s="3"/>
      <c r="AC22" s="3"/>
      <c r="AD22" s="3"/>
    </row>
    <row r="23" spans="1:30" ht="18.75">
      <c r="A23" s="30" t="s">
        <v>25</v>
      </c>
      <c r="B23" s="30"/>
      <c r="C23" s="16">
        <f t="shared" ref="C23:X23" si="2">PRODUCT(C21:C22)</f>
        <v>7.5</v>
      </c>
      <c r="D23" s="16">
        <f t="shared" si="2"/>
        <v>66</v>
      </c>
      <c r="E23" s="16">
        <f t="shared" si="2"/>
        <v>27.500000000000004</v>
      </c>
      <c r="F23" s="16">
        <f t="shared" si="2"/>
        <v>118</v>
      </c>
      <c r="G23" s="16">
        <f t="shared" si="2"/>
        <v>0</v>
      </c>
      <c r="H23" s="16">
        <f t="shared" si="2"/>
        <v>0</v>
      </c>
      <c r="I23" s="16">
        <f t="shared" si="2"/>
        <v>21</v>
      </c>
      <c r="J23" s="16">
        <f t="shared" si="2"/>
        <v>31.35</v>
      </c>
      <c r="K23" s="16">
        <f t="shared" si="2"/>
        <v>44.550000000000004</v>
      </c>
      <c r="L23" s="16">
        <f t="shared" si="2"/>
        <v>323.40000000000003</v>
      </c>
      <c r="M23" s="16">
        <f t="shared" si="2"/>
        <v>60.899999999999991</v>
      </c>
      <c r="N23" s="16">
        <f t="shared" si="2"/>
        <v>29.7</v>
      </c>
      <c r="O23" s="16">
        <f t="shared" si="2"/>
        <v>10.35</v>
      </c>
      <c r="P23" s="16">
        <f t="shared" si="2"/>
        <v>6.9700000000000006</v>
      </c>
      <c r="Q23" s="16">
        <f t="shared" si="2"/>
        <v>24</v>
      </c>
      <c r="R23" s="16">
        <f t="shared" si="2"/>
        <v>38.5</v>
      </c>
      <c r="S23" s="16">
        <f t="shared" si="2"/>
        <v>66</v>
      </c>
      <c r="T23" s="16">
        <f t="shared" si="2"/>
        <v>8.1</v>
      </c>
      <c r="U23" s="16">
        <f t="shared" si="2"/>
        <v>92.75</v>
      </c>
      <c r="V23" s="16">
        <f t="shared" si="2"/>
        <v>0</v>
      </c>
      <c r="W23" s="16">
        <f t="shared" si="2"/>
        <v>0</v>
      </c>
      <c r="X23" s="16">
        <f t="shared" si="2"/>
        <v>29.6</v>
      </c>
      <c r="Y23" s="23">
        <f>SUM(C23:X23)</f>
        <v>1006.1700000000002</v>
      </c>
      <c r="Z23" s="3"/>
      <c r="AA23" s="28">
        <f ca="1">Y23+'18.11'!Y23</f>
        <v>5494.2150000000001</v>
      </c>
      <c r="AB23" s="3"/>
      <c r="AC23" s="3"/>
      <c r="AD23" s="3"/>
    </row>
    <row r="24" spans="1:30"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30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 t="s">
        <v>27</v>
      </c>
      <c r="R25" s="4"/>
      <c r="S25" s="4"/>
      <c r="T25" s="4"/>
      <c r="U25" s="4"/>
      <c r="V25" s="4"/>
      <c r="W25" s="4"/>
      <c r="X25" s="5"/>
    </row>
    <row r="26" spans="1:30" ht="15.75">
      <c r="A26" s="4"/>
      <c r="H26" s="4"/>
      <c r="I26" s="4"/>
      <c r="J26" s="4"/>
      <c r="K26" s="4"/>
      <c r="L26" s="4"/>
      <c r="M26" s="4"/>
      <c r="O26" s="4"/>
      <c r="P26" s="4"/>
      <c r="R26" s="4"/>
      <c r="S26" s="4"/>
      <c r="T26" s="4"/>
      <c r="U26" s="4"/>
      <c r="V26" s="4"/>
      <c r="W26" s="4"/>
      <c r="X26" s="4"/>
    </row>
    <row r="27" spans="1:30" ht="15.75">
      <c r="B27" s="4" t="s">
        <v>28</v>
      </c>
      <c r="C27" s="4" t="s">
        <v>29</v>
      </c>
      <c r="D27" s="4"/>
      <c r="E27" s="4"/>
      <c r="F27" s="4"/>
      <c r="G27" s="4"/>
      <c r="N27" s="4"/>
      <c r="Q27" s="217" t="s">
        <v>77</v>
      </c>
      <c r="R27" s="217"/>
      <c r="S27" s="217"/>
      <c r="T27" s="217"/>
      <c r="U27" s="217"/>
      <c r="V27" s="217"/>
    </row>
  </sheetData>
  <mergeCells count="1">
    <mergeCell ref="Q27:V2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G30"/>
  <sheetViews>
    <sheetView zoomScale="82" zoomScaleNormal="82" workbookViewId="0">
      <selection activeCell="AA17" sqref="AA17"/>
    </sheetView>
  </sheetViews>
  <sheetFormatPr defaultRowHeight="15"/>
  <cols>
    <col min="1" max="1" width="15.28515625" customWidth="1"/>
    <col min="2" max="2" width="22.28515625" customWidth="1"/>
    <col min="3" max="3" width="7.42578125" customWidth="1"/>
    <col min="4" max="4" width="8" customWidth="1"/>
    <col min="5" max="5" width="7.42578125" customWidth="1"/>
    <col min="6" max="6" width="8.5703125" customWidth="1"/>
    <col min="7" max="7" width="8.42578125" customWidth="1"/>
    <col min="8" max="8" width="8.85546875" hidden="1" customWidth="1"/>
    <col min="9" max="9" width="8.42578125" customWidth="1"/>
    <col min="10" max="10" width="8.85546875" customWidth="1"/>
    <col min="11" max="11" width="8.140625" customWidth="1"/>
    <col min="12" max="12" width="7.5703125" customWidth="1"/>
    <col min="13" max="13" width="6.5703125" customWidth="1"/>
    <col min="14" max="14" width="7.140625" customWidth="1"/>
    <col min="15" max="15" width="7.5703125" customWidth="1"/>
    <col min="16" max="16" width="7.7109375" customWidth="1"/>
    <col min="17" max="18" width="7.42578125" customWidth="1"/>
    <col min="19" max="19" width="7.5703125" customWidth="1"/>
    <col min="20" max="20" width="9" hidden="1" customWidth="1"/>
    <col min="21" max="21" width="12.42578125" customWidth="1"/>
    <col min="22" max="22" width="10.28515625" customWidth="1"/>
    <col min="23" max="23" width="13.140625" customWidth="1"/>
    <col min="24" max="24" width="10.42578125" customWidth="1"/>
    <col min="25" max="25" width="9.28515625" customWidth="1"/>
    <col min="26" max="26" width="10.140625" customWidth="1"/>
    <col min="27" max="27" width="10.5703125" customWidth="1"/>
    <col min="28" max="30" width="5.7109375" customWidth="1"/>
  </cols>
  <sheetData>
    <row r="1" spans="1:33" ht="124.5" customHeight="1">
      <c r="A1" s="20" t="s">
        <v>163</v>
      </c>
      <c r="B1" s="10" t="s">
        <v>0</v>
      </c>
      <c r="C1" s="11" t="s">
        <v>35</v>
      </c>
      <c r="D1" s="11" t="s">
        <v>2</v>
      </c>
      <c r="E1" s="11" t="s">
        <v>3</v>
      </c>
      <c r="F1" s="11" t="s">
        <v>4</v>
      </c>
      <c r="G1" s="11" t="s">
        <v>66</v>
      </c>
      <c r="H1" s="11" t="s">
        <v>40</v>
      </c>
      <c r="I1" s="11" t="s">
        <v>139</v>
      </c>
      <c r="J1" s="11" t="s">
        <v>40</v>
      </c>
      <c r="K1" s="11" t="s">
        <v>87</v>
      </c>
      <c r="L1" s="11" t="s">
        <v>33</v>
      </c>
      <c r="M1" s="11" t="s">
        <v>10</v>
      </c>
      <c r="N1" s="12" t="s">
        <v>9</v>
      </c>
      <c r="O1" s="11" t="s">
        <v>39</v>
      </c>
      <c r="P1" s="11" t="s">
        <v>11</v>
      </c>
      <c r="Q1" s="11" t="s">
        <v>36</v>
      </c>
      <c r="R1" s="11" t="s">
        <v>12</v>
      </c>
      <c r="S1" s="11" t="s">
        <v>13</v>
      </c>
      <c r="T1" s="11" t="s">
        <v>126</v>
      </c>
      <c r="U1" s="13"/>
      <c r="V1" s="6"/>
      <c r="W1" s="19"/>
      <c r="X1" s="7"/>
      <c r="Y1" s="6"/>
      <c r="Z1" s="8"/>
      <c r="AA1" s="1"/>
      <c r="AC1" s="1"/>
      <c r="AD1" s="1"/>
      <c r="AE1" s="2"/>
      <c r="AF1" s="1"/>
      <c r="AG1" s="1"/>
    </row>
    <row r="2" spans="1:33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9"/>
      <c r="V2" s="3"/>
      <c r="W2" s="3"/>
      <c r="X2" s="3"/>
      <c r="Y2" s="3"/>
      <c r="Z2" s="3"/>
    </row>
    <row r="3" spans="1:33" ht="15.75" customHeight="1">
      <c r="A3" s="34"/>
      <c r="B3" s="9" t="s">
        <v>153</v>
      </c>
      <c r="C3" s="15">
        <v>0.5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9"/>
      <c r="V3" s="3"/>
      <c r="W3" s="3"/>
      <c r="X3" s="3"/>
      <c r="Y3" s="3"/>
      <c r="Z3" s="3"/>
    </row>
    <row r="4" spans="1:33" ht="15.75" customHeight="1">
      <c r="A4" s="35"/>
      <c r="B4" s="9" t="s">
        <v>83</v>
      </c>
      <c r="C4" s="15"/>
      <c r="D4" s="15"/>
      <c r="E4" s="15"/>
      <c r="F4" s="15">
        <v>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0.2</v>
      </c>
      <c r="S4" s="15"/>
      <c r="T4" s="15"/>
      <c r="U4" s="9"/>
      <c r="V4" s="3"/>
      <c r="W4" s="3"/>
      <c r="X4" s="3"/>
      <c r="Y4" s="3"/>
      <c r="Z4" s="3"/>
    </row>
    <row r="5" spans="1:33" ht="15.75" customHeight="1">
      <c r="A5" s="37" t="s">
        <v>16</v>
      </c>
      <c r="B5" s="9" t="s">
        <v>18</v>
      </c>
      <c r="C5" s="15"/>
      <c r="D5" s="15"/>
      <c r="E5" s="15">
        <v>0.1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9"/>
      <c r="V5" s="3"/>
      <c r="W5" s="3"/>
      <c r="X5" s="3"/>
      <c r="Y5" s="3"/>
      <c r="Z5" s="3"/>
    </row>
    <row r="6" spans="1:33" ht="15.75" customHeight="1">
      <c r="A6" s="35"/>
      <c r="B6" s="9" t="s">
        <v>90</v>
      </c>
      <c r="C6" s="15"/>
      <c r="D6" s="15"/>
      <c r="E6" s="15">
        <v>0.15</v>
      </c>
      <c r="F6" s="15"/>
      <c r="G6" s="15"/>
      <c r="H6" s="15"/>
      <c r="I6" s="15"/>
      <c r="J6" s="15"/>
      <c r="K6" s="15">
        <v>0.01</v>
      </c>
      <c r="L6" s="15"/>
      <c r="M6" s="15"/>
      <c r="N6" s="15"/>
      <c r="O6" s="15"/>
      <c r="P6" s="15"/>
      <c r="Q6" s="15"/>
      <c r="R6" s="15"/>
      <c r="S6" s="15"/>
      <c r="T6" s="15"/>
      <c r="U6" s="9"/>
      <c r="V6" s="3"/>
      <c r="W6" s="3"/>
      <c r="X6" s="3"/>
      <c r="Y6" s="3"/>
      <c r="Z6" s="3"/>
    </row>
    <row r="7" spans="1:33" ht="15.75" customHeight="1" thickBot="1">
      <c r="A7" s="35"/>
      <c r="B7" s="9" t="s">
        <v>2</v>
      </c>
      <c r="C7" s="49"/>
      <c r="D7" s="49">
        <v>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9"/>
      <c r="V7" s="3"/>
      <c r="W7" s="3"/>
      <c r="X7" s="3"/>
      <c r="Y7" s="3"/>
      <c r="Z7" s="3"/>
    </row>
    <row r="8" spans="1:33" ht="15.75" customHeight="1">
      <c r="A8" s="34"/>
      <c r="B8" s="21" t="s">
        <v>154</v>
      </c>
      <c r="C8" s="47"/>
      <c r="D8" s="47"/>
      <c r="E8" s="47"/>
      <c r="F8" s="47"/>
      <c r="G8" s="47">
        <v>0.6</v>
      </c>
      <c r="H8" s="47"/>
      <c r="I8" s="47"/>
      <c r="J8" s="47"/>
      <c r="K8" s="47"/>
      <c r="L8" s="47">
        <v>0.1</v>
      </c>
      <c r="M8" s="47"/>
      <c r="N8" s="47">
        <v>0.22</v>
      </c>
      <c r="O8" s="47"/>
      <c r="P8" s="47">
        <v>1.3</v>
      </c>
      <c r="Q8" s="47"/>
      <c r="R8" s="47"/>
      <c r="S8" s="47"/>
      <c r="T8" s="47"/>
      <c r="U8" s="9"/>
      <c r="V8" s="3"/>
      <c r="W8" s="3"/>
      <c r="X8" s="3"/>
      <c r="Y8" s="3"/>
      <c r="Z8" s="3"/>
    </row>
    <row r="9" spans="1:33" ht="15.75" customHeight="1">
      <c r="A9" s="35"/>
      <c r="B9" s="21" t="s">
        <v>2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9"/>
      <c r="V9" s="3"/>
      <c r="W9" s="3"/>
      <c r="X9" s="3"/>
      <c r="Y9" s="3"/>
      <c r="Z9" s="3"/>
    </row>
    <row r="10" spans="1:33" ht="18.75" customHeight="1">
      <c r="A10" s="35"/>
      <c r="B10" s="22" t="s">
        <v>155</v>
      </c>
      <c r="C10" s="15"/>
      <c r="D10" s="15"/>
      <c r="E10" s="15"/>
      <c r="F10" s="15">
        <v>0.3</v>
      </c>
      <c r="G10" s="15"/>
      <c r="H10" s="15"/>
      <c r="I10" s="15">
        <v>0.52</v>
      </c>
      <c r="J10" s="15"/>
      <c r="K10" s="15"/>
      <c r="L10" s="15"/>
      <c r="M10" s="15"/>
      <c r="N10" s="15"/>
      <c r="O10" s="15"/>
      <c r="P10" s="15">
        <v>1.3</v>
      </c>
      <c r="Q10" s="15"/>
      <c r="R10" s="15">
        <v>0.05</v>
      </c>
      <c r="S10" s="15">
        <v>0.15</v>
      </c>
      <c r="T10" s="15"/>
      <c r="U10" s="9"/>
      <c r="V10" s="3"/>
      <c r="W10" s="3"/>
      <c r="Y10" s="3"/>
      <c r="Z10" s="3"/>
    </row>
    <row r="11" spans="1:33" ht="17.25" customHeight="1">
      <c r="A11" s="37" t="s">
        <v>19</v>
      </c>
      <c r="B11" s="2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9"/>
      <c r="V11" s="3"/>
      <c r="W11" s="3"/>
      <c r="X11" s="3"/>
      <c r="Y11" s="3"/>
      <c r="Z11" s="3"/>
    </row>
    <row r="12" spans="1:33" ht="16.5" customHeight="1">
      <c r="A12" s="35"/>
      <c r="B12" s="21" t="s">
        <v>10</v>
      </c>
      <c r="C12" s="15"/>
      <c r="D12" s="15"/>
      <c r="E12" s="15">
        <v>0.15</v>
      </c>
      <c r="F12" s="15">
        <v>0.7</v>
      </c>
      <c r="G12" s="15"/>
      <c r="H12" s="15"/>
      <c r="I12" s="15"/>
      <c r="J12" s="15"/>
      <c r="K12" s="15"/>
      <c r="L12" s="15"/>
      <c r="M12" s="15">
        <v>0.05</v>
      </c>
      <c r="N12" s="15"/>
      <c r="O12" s="15"/>
      <c r="P12" s="15"/>
      <c r="Q12" s="15"/>
      <c r="R12" s="15"/>
      <c r="S12" s="15"/>
      <c r="T12" s="15"/>
      <c r="U12" s="9"/>
      <c r="V12" s="3"/>
      <c r="W12" s="3"/>
      <c r="X12" s="3"/>
      <c r="Y12" s="3"/>
      <c r="Z12" s="3"/>
    </row>
    <row r="13" spans="1:33" ht="15.75" customHeight="1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9"/>
      <c r="V13" s="3"/>
      <c r="W13" s="3"/>
      <c r="X13" s="3"/>
      <c r="Y13" s="3"/>
      <c r="Z13" s="3"/>
    </row>
    <row r="14" spans="1:33" ht="15.75" customHeight="1">
      <c r="A14" s="35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9"/>
      <c r="V14" s="3"/>
      <c r="W14" s="3"/>
      <c r="X14" s="3"/>
      <c r="Y14" s="3"/>
      <c r="Z14" s="3"/>
    </row>
    <row r="15" spans="1:33" ht="14.25" customHeight="1" thickBot="1">
      <c r="A15" s="31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9"/>
      <c r="V15" s="3"/>
      <c r="W15" s="3"/>
      <c r="Y15" s="3"/>
      <c r="Z15" s="3"/>
    </row>
    <row r="16" spans="1:33" ht="18" customHeight="1">
      <c r="A16" s="40" t="s">
        <v>20</v>
      </c>
      <c r="B16" s="9" t="s">
        <v>40</v>
      </c>
      <c r="C16" s="47"/>
      <c r="D16" s="47"/>
      <c r="E16" s="47"/>
      <c r="F16" s="47"/>
      <c r="G16" s="47"/>
      <c r="H16" s="47"/>
      <c r="I16" s="47"/>
      <c r="J16" s="47">
        <v>0.57999999999999996</v>
      </c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9"/>
      <c r="V16" s="3"/>
      <c r="W16" s="3"/>
      <c r="X16" s="3"/>
      <c r="Y16" s="3"/>
      <c r="Z16" s="3"/>
    </row>
    <row r="17" spans="1:26" ht="20.25" customHeight="1">
      <c r="A17" s="32"/>
      <c r="B17" s="9" t="s">
        <v>39</v>
      </c>
      <c r="C17" s="15"/>
      <c r="D17" s="15"/>
      <c r="E17" s="15">
        <v>0.1</v>
      </c>
      <c r="F17" s="15"/>
      <c r="G17" s="15"/>
      <c r="H17" s="15"/>
      <c r="I17" s="15"/>
      <c r="J17" s="15"/>
      <c r="K17" s="15"/>
      <c r="L17" s="15"/>
      <c r="M17" s="15"/>
      <c r="N17" s="15"/>
      <c r="O17" s="15">
        <v>0.36</v>
      </c>
      <c r="P17" s="15"/>
      <c r="Q17" s="15"/>
      <c r="R17" s="15"/>
      <c r="S17" s="15"/>
      <c r="T17" s="15"/>
      <c r="U17" s="9"/>
      <c r="V17" s="3"/>
      <c r="W17" s="3"/>
      <c r="X17" s="3"/>
      <c r="Y17" s="3"/>
      <c r="Z17" s="3"/>
    </row>
    <row r="18" spans="1:26" ht="21" customHeight="1">
      <c r="A18" s="32"/>
      <c r="B18" s="21" t="s">
        <v>156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>
        <v>0.33</v>
      </c>
      <c r="R18" s="15"/>
      <c r="S18" s="15"/>
      <c r="T18" s="15"/>
      <c r="U18" s="9"/>
      <c r="V18" s="3"/>
      <c r="W18" s="3"/>
      <c r="X18" s="3"/>
      <c r="Y18" s="3"/>
      <c r="Z18" s="3"/>
    </row>
    <row r="19" spans="1:26" ht="21" customHeight="1">
      <c r="A19" s="32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9"/>
      <c r="V19" s="3"/>
      <c r="W19" s="3"/>
      <c r="X19" s="3"/>
      <c r="Y19" s="3"/>
      <c r="Z19" s="3"/>
    </row>
    <row r="20" spans="1:26" ht="18.75">
      <c r="A20" s="33" t="s">
        <v>21</v>
      </c>
      <c r="B20" s="33"/>
      <c r="C20" s="15">
        <f>C22/C21</f>
        <v>4.1666666666666664E-2</v>
      </c>
      <c r="D20" s="15">
        <f t="shared" ref="D20:T20" si="0">D22/D21</f>
        <v>0.16666666666666666</v>
      </c>
      <c r="E20" s="15">
        <f t="shared" si="0"/>
        <v>4.1666666666666664E-2</v>
      </c>
      <c r="F20" s="15">
        <f t="shared" si="0"/>
        <v>0.16666666666666666</v>
      </c>
      <c r="G20" s="15">
        <f t="shared" si="0"/>
        <v>4.9999999999999996E-2</v>
      </c>
      <c r="H20" s="15">
        <f>H22/H21</f>
        <v>0</v>
      </c>
      <c r="I20" s="15">
        <f t="shared" si="0"/>
        <v>4.3333333333333335E-2</v>
      </c>
      <c r="J20" s="15">
        <f t="shared" si="0"/>
        <v>4.8333333333333332E-2</v>
      </c>
      <c r="K20" s="15">
        <f t="shared" si="0"/>
        <v>8.3333333333333339E-4</v>
      </c>
      <c r="L20" s="15">
        <f t="shared" si="0"/>
        <v>8.3333333333333332E-3</v>
      </c>
      <c r="M20" s="15">
        <f t="shared" si="0"/>
        <v>4.1666666666666666E-3</v>
      </c>
      <c r="N20" s="15">
        <f t="shared" si="0"/>
        <v>1.8333333333333333E-2</v>
      </c>
      <c r="O20" s="15">
        <f t="shared" si="0"/>
        <v>0.03</v>
      </c>
      <c r="P20" s="15">
        <f t="shared" si="0"/>
        <v>0.21666666666666667</v>
      </c>
      <c r="Q20" s="15">
        <f t="shared" si="0"/>
        <v>2.75E-2</v>
      </c>
      <c r="R20" s="15">
        <f t="shared" si="0"/>
        <v>2.0833333333333332E-2</v>
      </c>
      <c r="S20" s="15">
        <f t="shared" si="0"/>
        <v>1.2499999999999999E-2</v>
      </c>
      <c r="T20" s="15">
        <f t="shared" si="0"/>
        <v>0</v>
      </c>
      <c r="U20" s="9"/>
      <c r="V20" s="3"/>
      <c r="W20" s="3"/>
      <c r="X20" s="3"/>
      <c r="Y20" s="3"/>
      <c r="Z20" s="3"/>
    </row>
    <row r="21" spans="1:26" ht="15.75">
      <c r="A21" s="30" t="s">
        <v>22</v>
      </c>
      <c r="B21" s="30"/>
      <c r="C21" s="17">
        <v>12</v>
      </c>
      <c r="D21" s="17">
        <v>12</v>
      </c>
      <c r="E21" s="17">
        <v>12</v>
      </c>
      <c r="F21" s="17">
        <v>12</v>
      </c>
      <c r="G21" s="17">
        <v>12</v>
      </c>
      <c r="H21" s="17">
        <v>11</v>
      </c>
      <c r="I21" s="17">
        <v>12</v>
      </c>
      <c r="J21" s="17">
        <v>12</v>
      </c>
      <c r="K21" s="17">
        <v>12</v>
      </c>
      <c r="L21" s="17">
        <v>12</v>
      </c>
      <c r="M21" s="17">
        <v>12</v>
      </c>
      <c r="N21" s="17">
        <v>12</v>
      </c>
      <c r="O21" s="17">
        <v>12</v>
      </c>
      <c r="P21" s="17">
        <v>12</v>
      </c>
      <c r="Q21" s="17">
        <v>12</v>
      </c>
      <c r="R21" s="17">
        <v>12</v>
      </c>
      <c r="S21" s="17">
        <v>12</v>
      </c>
      <c r="T21" s="17">
        <v>5</v>
      </c>
      <c r="U21" s="9"/>
      <c r="V21" s="3"/>
      <c r="W21" s="3"/>
      <c r="X21" s="3"/>
      <c r="Y21" s="3"/>
      <c r="Z21" s="3"/>
    </row>
    <row r="22" spans="1:26" ht="16.5" customHeight="1">
      <c r="A22" s="214" t="s">
        <v>23</v>
      </c>
      <c r="B22" s="215"/>
      <c r="C22" s="15">
        <f t="shared" ref="C22:T22" si="1">C3+C4+C5+C6+C7+C8+C9+C10+C11+C12+C13+C14+C15+C16+C17+C18</f>
        <v>0.5</v>
      </c>
      <c r="D22" s="15">
        <f t="shared" si="1"/>
        <v>2</v>
      </c>
      <c r="E22" s="15">
        <f t="shared" si="1"/>
        <v>0.5</v>
      </c>
      <c r="F22" s="15">
        <f t="shared" si="1"/>
        <v>2</v>
      </c>
      <c r="G22" s="15">
        <f t="shared" si="1"/>
        <v>0.6</v>
      </c>
      <c r="H22" s="15">
        <f>H3+H4+H5+H6+H7+H8+H9+H10+H11+H12+H13+H14+H15+H16+H17+H18+H19</f>
        <v>0</v>
      </c>
      <c r="I22" s="15">
        <f t="shared" si="1"/>
        <v>0.52</v>
      </c>
      <c r="J22" s="15">
        <f t="shared" si="1"/>
        <v>0.57999999999999996</v>
      </c>
      <c r="K22" s="15">
        <f t="shared" si="1"/>
        <v>0.01</v>
      </c>
      <c r="L22" s="15">
        <f t="shared" si="1"/>
        <v>0.1</v>
      </c>
      <c r="M22" s="15">
        <f t="shared" si="1"/>
        <v>0.05</v>
      </c>
      <c r="N22" s="15">
        <f t="shared" si="1"/>
        <v>0.22</v>
      </c>
      <c r="O22" s="15">
        <f t="shared" si="1"/>
        <v>0.36</v>
      </c>
      <c r="P22" s="15">
        <f t="shared" si="1"/>
        <v>2.6</v>
      </c>
      <c r="Q22" s="15">
        <f t="shared" si="1"/>
        <v>0.33</v>
      </c>
      <c r="R22" s="15">
        <f t="shared" si="1"/>
        <v>0.25</v>
      </c>
      <c r="S22" s="15">
        <f t="shared" si="1"/>
        <v>0.15</v>
      </c>
      <c r="T22" s="15">
        <f t="shared" si="1"/>
        <v>0</v>
      </c>
      <c r="U22" s="9"/>
      <c r="V22" s="3"/>
      <c r="W22" s="3"/>
      <c r="X22" s="3"/>
      <c r="Y22" s="3"/>
      <c r="Z22" s="3"/>
    </row>
    <row r="23" spans="1:26" ht="18.75">
      <c r="A23" s="30" t="s">
        <v>24</v>
      </c>
      <c r="B23" s="30"/>
      <c r="C23" s="15">
        <v>78</v>
      </c>
      <c r="D23" s="15">
        <v>22</v>
      </c>
      <c r="E23" s="27">
        <v>50</v>
      </c>
      <c r="F23" s="15">
        <v>59</v>
      </c>
      <c r="G23" s="15">
        <v>149</v>
      </c>
      <c r="H23" s="15"/>
      <c r="I23" s="27">
        <v>210</v>
      </c>
      <c r="J23" s="15">
        <v>105</v>
      </c>
      <c r="K23" s="15">
        <v>810</v>
      </c>
      <c r="L23" s="15">
        <v>41</v>
      </c>
      <c r="M23" s="15">
        <v>627</v>
      </c>
      <c r="N23" s="15">
        <v>30</v>
      </c>
      <c r="O23" s="15">
        <v>150</v>
      </c>
      <c r="P23" s="15">
        <v>30</v>
      </c>
      <c r="Q23" s="15">
        <v>265</v>
      </c>
      <c r="R23" s="15">
        <v>330</v>
      </c>
      <c r="S23" s="15">
        <v>110</v>
      </c>
      <c r="T23" s="15"/>
      <c r="U23" s="9"/>
      <c r="V23" s="3"/>
      <c r="W23" s="3"/>
      <c r="X23" s="3"/>
      <c r="Y23" s="3"/>
      <c r="Z23" s="3"/>
    </row>
    <row r="24" spans="1:26" ht="18.75">
      <c r="A24" s="30" t="s">
        <v>25</v>
      </c>
      <c r="B24" s="30"/>
      <c r="C24" s="16">
        <f t="shared" ref="C24:T24" si="2">PRODUCT(C22:C23)</f>
        <v>39</v>
      </c>
      <c r="D24" s="16">
        <f t="shared" si="2"/>
        <v>44</v>
      </c>
      <c r="E24" s="16">
        <f t="shared" si="2"/>
        <v>25</v>
      </c>
      <c r="F24" s="16">
        <f t="shared" si="2"/>
        <v>118</v>
      </c>
      <c r="G24" s="16">
        <f t="shared" si="2"/>
        <v>89.399999999999991</v>
      </c>
      <c r="H24" s="16">
        <f t="shared" si="2"/>
        <v>0</v>
      </c>
      <c r="I24" s="16">
        <f t="shared" si="2"/>
        <v>109.2</v>
      </c>
      <c r="J24" s="16">
        <f t="shared" si="2"/>
        <v>60.9</v>
      </c>
      <c r="K24" s="16">
        <f t="shared" si="2"/>
        <v>8.1</v>
      </c>
      <c r="L24" s="16">
        <f t="shared" si="2"/>
        <v>4.1000000000000005</v>
      </c>
      <c r="M24" s="16">
        <f t="shared" si="2"/>
        <v>31.35</v>
      </c>
      <c r="N24" s="16">
        <f t="shared" si="2"/>
        <v>6.6</v>
      </c>
      <c r="O24" s="16">
        <f t="shared" si="2"/>
        <v>54</v>
      </c>
      <c r="P24" s="16">
        <f t="shared" si="2"/>
        <v>78</v>
      </c>
      <c r="Q24" s="16">
        <f t="shared" si="2"/>
        <v>87.45</v>
      </c>
      <c r="R24" s="16">
        <f t="shared" si="2"/>
        <v>82.5</v>
      </c>
      <c r="S24" s="16">
        <f t="shared" si="2"/>
        <v>16.5</v>
      </c>
      <c r="T24" s="16">
        <f t="shared" si="2"/>
        <v>0</v>
      </c>
      <c r="U24" s="23">
        <f>SUM(C24:T24)</f>
        <v>854.1</v>
      </c>
      <c r="V24" s="3"/>
      <c r="W24" s="28">
        <f ca="1">U24+'29.04'!AA23</f>
        <v>6348.3150000000005</v>
      </c>
      <c r="X24" s="3"/>
      <c r="Y24" s="3"/>
      <c r="Z24" s="3"/>
    </row>
    <row r="25" spans="1:26">
      <c r="Q25" s="3"/>
      <c r="R25" s="3"/>
      <c r="S25" s="3"/>
      <c r="T25" s="3"/>
      <c r="U25" s="3"/>
      <c r="V25" s="3"/>
      <c r="W25" s="3"/>
    </row>
    <row r="26" spans="1:26" ht="15.75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27</v>
      </c>
      <c r="O26" s="4"/>
      <c r="P26" s="4"/>
      <c r="Q26" s="4"/>
      <c r="R26" s="4"/>
      <c r="S26" s="4"/>
      <c r="T26" s="4"/>
      <c r="U26" s="4"/>
    </row>
    <row r="27" spans="1:26" ht="15.75">
      <c r="G27" s="4"/>
      <c r="H27" s="4"/>
      <c r="I27" s="4"/>
      <c r="J27" s="4"/>
      <c r="K27" s="4"/>
      <c r="L27" s="4"/>
      <c r="M27" s="4"/>
      <c r="O27" s="4"/>
      <c r="P27" s="4"/>
      <c r="Q27" s="4"/>
      <c r="R27" s="4"/>
      <c r="S27" s="4"/>
      <c r="T27" s="4"/>
      <c r="U27" s="4"/>
      <c r="W27" s="76"/>
    </row>
    <row r="28" spans="1:26" ht="15.75">
      <c r="B28" s="4" t="s">
        <v>28</v>
      </c>
      <c r="C28" s="4" t="s">
        <v>29</v>
      </c>
      <c r="D28" s="4"/>
      <c r="E28" s="4"/>
      <c r="F28" s="4"/>
      <c r="N28" s="4" t="s">
        <v>30</v>
      </c>
      <c r="Q28" t="s">
        <v>31</v>
      </c>
      <c r="S28" t="s">
        <v>157</v>
      </c>
    </row>
    <row r="30" spans="1:26" ht="15.75">
      <c r="B30" s="4"/>
    </row>
  </sheetData>
  <mergeCells count="1">
    <mergeCell ref="A22:B2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7"/>
  <sheetViews>
    <sheetView zoomScale="75" workbookViewId="0">
      <selection activeCell="C8" sqref="C8:W18"/>
    </sheetView>
  </sheetViews>
  <sheetFormatPr defaultRowHeight="15"/>
  <cols>
    <col min="1" max="1" width="13.5703125" customWidth="1"/>
    <col min="2" max="2" width="23.5703125" customWidth="1"/>
    <col min="3" max="3" width="8.5703125" customWidth="1"/>
    <col min="4" max="4" width="8.42578125" customWidth="1"/>
    <col min="5" max="5" width="7.42578125" customWidth="1"/>
    <col min="6" max="6" width="8.28515625" customWidth="1"/>
    <col min="7" max="7" width="8.140625" customWidth="1"/>
    <col min="8" max="8" width="8.5703125" customWidth="1"/>
    <col min="9" max="9" width="7.85546875" customWidth="1"/>
    <col min="10" max="10" width="8" hidden="1" customWidth="1"/>
    <col min="11" max="11" width="8" customWidth="1"/>
    <col min="12" max="12" width="8.42578125" customWidth="1"/>
    <col min="13" max="13" width="8.28515625" customWidth="1"/>
    <col min="14" max="14" width="8" customWidth="1"/>
    <col min="15" max="15" width="8.42578125" customWidth="1"/>
    <col min="16" max="16" width="8.7109375" customWidth="1"/>
    <col min="17" max="17" width="7.85546875" customWidth="1"/>
    <col min="18" max="18" width="8.140625" customWidth="1"/>
    <col min="19" max="20" width="7.5703125" customWidth="1"/>
    <col min="21" max="21" width="8.7109375" hidden="1" customWidth="1"/>
    <col min="22" max="22" width="8.42578125" customWidth="1"/>
    <col min="23" max="23" width="8.7109375" customWidth="1"/>
    <col min="24" max="24" width="13.140625" customWidth="1"/>
    <col min="25" max="25" width="8" customWidth="1"/>
    <col min="26" max="26" width="13.85546875" customWidth="1"/>
    <col min="27" max="32" width="5.7109375" customWidth="1"/>
  </cols>
  <sheetData>
    <row r="1" spans="1:37" ht="99.75" customHeight="1">
      <c r="A1" s="20" t="s">
        <v>233</v>
      </c>
      <c r="B1" s="10" t="s">
        <v>0</v>
      </c>
      <c r="C1" s="11" t="s">
        <v>93</v>
      </c>
      <c r="D1" s="11" t="s">
        <v>7</v>
      </c>
      <c r="E1" s="11" t="s">
        <v>2</v>
      </c>
      <c r="F1" s="11" t="s">
        <v>65</v>
      </c>
      <c r="G1" s="11" t="s">
        <v>6</v>
      </c>
      <c r="H1" s="11" t="s">
        <v>3</v>
      </c>
      <c r="I1" s="11" t="s">
        <v>4</v>
      </c>
      <c r="J1" s="11" t="s">
        <v>75</v>
      </c>
      <c r="K1" s="11" t="s">
        <v>8</v>
      </c>
      <c r="L1" s="12" t="s">
        <v>9</v>
      </c>
      <c r="M1" s="12" t="s">
        <v>87</v>
      </c>
      <c r="N1" s="11" t="s">
        <v>33</v>
      </c>
      <c r="O1" s="11" t="s">
        <v>61</v>
      </c>
      <c r="P1" s="11" t="s">
        <v>11</v>
      </c>
      <c r="Q1" s="11" t="s">
        <v>32</v>
      </c>
      <c r="R1" s="11" t="s">
        <v>12</v>
      </c>
      <c r="S1" s="11" t="s">
        <v>34</v>
      </c>
      <c r="T1" s="11" t="s">
        <v>13</v>
      </c>
      <c r="U1" s="11" t="s">
        <v>126</v>
      </c>
      <c r="V1" s="11" t="s">
        <v>203</v>
      </c>
      <c r="W1" s="11" t="s">
        <v>39</v>
      </c>
      <c r="X1" s="11"/>
      <c r="Y1" s="55"/>
      <c r="Z1" s="6"/>
      <c r="AA1" s="19"/>
      <c r="AB1" s="7"/>
      <c r="AC1" s="6"/>
      <c r="AD1" s="8"/>
      <c r="AE1" s="1"/>
      <c r="AG1" s="1"/>
      <c r="AH1" s="1"/>
      <c r="AI1" s="2"/>
      <c r="AJ1" s="1"/>
      <c r="AK1" s="1"/>
    </row>
    <row r="2" spans="1:37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  <c r="AC2" s="3"/>
    </row>
    <row r="3" spans="1:37" ht="18.75">
      <c r="A3" s="34"/>
      <c r="B3" s="9" t="s">
        <v>181</v>
      </c>
      <c r="C3" s="15">
        <v>0.4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  <c r="AC3" s="3"/>
    </row>
    <row r="4" spans="1:37" ht="18.75">
      <c r="A4" s="37" t="s">
        <v>16</v>
      </c>
      <c r="B4" s="9" t="s">
        <v>124</v>
      </c>
      <c r="C4" s="15"/>
      <c r="D4" s="15"/>
      <c r="E4" s="15"/>
      <c r="F4" s="15"/>
      <c r="G4" s="15"/>
      <c r="H4" s="15">
        <v>0.1</v>
      </c>
      <c r="I4" s="15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9"/>
      <c r="Y4" s="3"/>
      <c r="Z4" s="3"/>
      <c r="AA4" s="3"/>
      <c r="AB4" s="3"/>
      <c r="AC4" s="3"/>
    </row>
    <row r="5" spans="1:37" ht="18.75">
      <c r="A5" s="35"/>
      <c r="B5" s="9" t="s">
        <v>38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v>0.12</v>
      </c>
      <c r="S5" s="15"/>
      <c r="T5" s="15"/>
      <c r="U5" s="15"/>
      <c r="V5" s="15"/>
      <c r="W5" s="15"/>
      <c r="X5" s="9"/>
      <c r="Y5" s="3"/>
      <c r="Z5" s="3"/>
      <c r="AA5" s="3"/>
      <c r="AB5" s="3"/>
      <c r="AC5" s="3"/>
    </row>
    <row r="6" spans="1:37" ht="18.75">
      <c r="A6" s="35"/>
      <c r="B6" s="9" t="s">
        <v>59</v>
      </c>
      <c r="C6" s="15"/>
      <c r="D6" s="15"/>
      <c r="E6" s="15"/>
      <c r="F6" s="15"/>
      <c r="G6" s="15"/>
      <c r="H6" s="15">
        <v>0.12</v>
      </c>
      <c r="I6" s="15"/>
      <c r="J6" s="15"/>
      <c r="K6" s="15"/>
      <c r="L6" s="15"/>
      <c r="M6" s="15">
        <v>0.01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9"/>
      <c r="Y6" s="3"/>
      <c r="Z6" s="3"/>
      <c r="AA6" s="3"/>
      <c r="AB6" s="3"/>
      <c r="AC6" s="3"/>
    </row>
    <row r="7" spans="1:37" ht="19.5" thickBot="1">
      <c r="A7" s="31"/>
      <c r="B7" s="9" t="s">
        <v>58</v>
      </c>
      <c r="C7" s="49"/>
      <c r="D7" s="49"/>
      <c r="E7" s="49">
        <v>1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  <c r="AC7" s="3"/>
    </row>
    <row r="8" spans="1:37" ht="18.75">
      <c r="A8" s="35"/>
      <c r="B8" s="21" t="s">
        <v>137</v>
      </c>
      <c r="C8" s="47"/>
      <c r="D8" s="47">
        <v>0.7</v>
      </c>
      <c r="E8" s="47"/>
      <c r="F8" s="47"/>
      <c r="G8" s="47"/>
      <c r="H8" s="47"/>
      <c r="I8" s="47"/>
      <c r="J8" s="47"/>
      <c r="K8" s="47">
        <v>0.32</v>
      </c>
      <c r="L8" s="47">
        <v>0.11</v>
      </c>
      <c r="M8" s="47"/>
      <c r="N8" s="47">
        <v>0.11</v>
      </c>
      <c r="O8" s="47"/>
      <c r="P8" s="47">
        <v>0.6</v>
      </c>
      <c r="Q8" s="47">
        <v>0.1</v>
      </c>
      <c r="R8" s="47"/>
      <c r="S8" s="47"/>
      <c r="T8" s="47">
        <v>0.1</v>
      </c>
      <c r="U8" s="47"/>
      <c r="V8" s="47"/>
      <c r="W8" s="47"/>
      <c r="X8" s="9"/>
      <c r="Y8" s="3"/>
      <c r="Z8" s="3"/>
      <c r="AA8" s="3"/>
      <c r="AB8" s="3"/>
      <c r="AC8" s="3"/>
    </row>
    <row r="9" spans="1:37" ht="18.75">
      <c r="A9" s="35"/>
      <c r="B9" s="21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  <c r="AC9" s="3"/>
    </row>
    <row r="10" spans="1:37" ht="18.75">
      <c r="A10" s="37" t="s">
        <v>19</v>
      </c>
      <c r="B10" s="22" t="s">
        <v>234</v>
      </c>
      <c r="C10" s="15"/>
      <c r="D10" s="15"/>
      <c r="E10" s="15"/>
      <c r="F10" s="15">
        <v>0.35</v>
      </c>
      <c r="G10" s="15">
        <v>0.35</v>
      </c>
      <c r="H10" s="15"/>
      <c r="I10" s="15"/>
      <c r="J10" s="15"/>
      <c r="K10" s="15"/>
      <c r="L10" s="15">
        <v>0.13</v>
      </c>
      <c r="M10" s="15"/>
      <c r="N10" s="15"/>
      <c r="O10" s="15"/>
      <c r="P10" s="15"/>
      <c r="Q10" s="15"/>
      <c r="R10" s="15"/>
      <c r="S10" s="15"/>
      <c r="T10" s="15">
        <v>0.1</v>
      </c>
      <c r="U10" s="15"/>
      <c r="V10" s="15"/>
      <c r="W10" s="15"/>
      <c r="X10" s="9"/>
      <c r="Y10" s="3"/>
      <c r="Z10" s="3"/>
      <c r="AA10" s="3"/>
      <c r="AB10" s="3"/>
      <c r="AC10" s="3"/>
    </row>
    <row r="11" spans="1:37" ht="18.75">
      <c r="A11" s="35"/>
      <c r="B11" s="21" t="s">
        <v>39</v>
      </c>
      <c r="C11" s="15"/>
      <c r="D11" s="15"/>
      <c r="E11" s="15"/>
      <c r="F11" s="15"/>
      <c r="G11" s="15"/>
      <c r="H11" s="15">
        <v>0.1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>
        <v>0.18</v>
      </c>
      <c r="X11" s="9"/>
      <c r="Y11" s="3"/>
      <c r="Z11" s="3"/>
      <c r="AA11" s="3"/>
      <c r="AB11" s="3"/>
      <c r="AC11" s="3"/>
    </row>
    <row r="12" spans="1:37" ht="18.75">
      <c r="A12" s="35"/>
      <c r="B12" s="21" t="s">
        <v>58</v>
      </c>
      <c r="C12" s="15"/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9"/>
      <c r="Y12" s="3"/>
      <c r="Z12" s="3"/>
      <c r="AA12" s="3"/>
      <c r="AB12" s="3"/>
      <c r="AC12" s="3"/>
    </row>
    <row r="13" spans="1:37" ht="18.75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  <c r="AC13" s="3"/>
    </row>
    <row r="14" spans="1:37" ht="18.75">
      <c r="A14" s="31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9"/>
      <c r="Y14" s="3"/>
      <c r="Z14" s="3"/>
      <c r="AA14" s="3"/>
      <c r="AB14" s="3"/>
      <c r="AC14" s="3"/>
    </row>
    <row r="15" spans="1:37" ht="19.5" thickBot="1">
      <c r="A15" s="40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9"/>
      <c r="Y15" s="3"/>
      <c r="Z15" s="3"/>
      <c r="AB15" s="3"/>
      <c r="AC15" s="3"/>
    </row>
    <row r="16" spans="1:37" ht="18.75">
      <c r="A16" s="40" t="s">
        <v>20</v>
      </c>
      <c r="B16" s="9" t="s">
        <v>198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>
        <v>0.5</v>
      </c>
      <c r="P16" s="47">
        <v>1</v>
      </c>
      <c r="Q16" s="47"/>
      <c r="R16" s="47"/>
      <c r="S16" s="47"/>
      <c r="T16" s="47">
        <v>0.15</v>
      </c>
      <c r="U16" s="47"/>
      <c r="V16" s="47"/>
      <c r="W16" s="47"/>
      <c r="X16" s="9"/>
      <c r="Y16" s="3"/>
      <c r="Z16" s="3"/>
      <c r="AA16" s="3"/>
      <c r="AB16" s="3"/>
      <c r="AC16" s="3"/>
    </row>
    <row r="17" spans="1:29" ht="18.75" customHeight="1">
      <c r="A17" s="32"/>
      <c r="B17" s="9" t="s">
        <v>76</v>
      </c>
      <c r="C17" s="15"/>
      <c r="D17" s="15"/>
      <c r="E17" s="15"/>
      <c r="F17" s="15"/>
      <c r="G17" s="15"/>
      <c r="H17" s="15">
        <v>0.12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>
        <v>0.53</v>
      </c>
      <c r="T17" s="15"/>
      <c r="U17" s="15"/>
      <c r="V17" s="15"/>
      <c r="W17" s="15"/>
      <c r="X17" s="9"/>
      <c r="Y17" s="3"/>
      <c r="Z17" s="3"/>
      <c r="AA17" s="3"/>
      <c r="AB17" s="3"/>
      <c r="AC17" s="3"/>
    </row>
    <row r="18" spans="1:29" ht="18.75">
      <c r="A18" s="32"/>
      <c r="B18" s="9" t="s">
        <v>203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>
        <v>0.65</v>
      </c>
      <c r="W18" s="15"/>
      <c r="X18" s="9"/>
      <c r="Y18" s="3"/>
      <c r="Z18" s="3"/>
      <c r="AA18" s="3"/>
      <c r="AB18" s="3"/>
      <c r="AC18" s="3"/>
    </row>
    <row r="19" spans="1:29" ht="18.75">
      <c r="A19" s="33" t="s">
        <v>21</v>
      </c>
      <c r="B19" s="33"/>
      <c r="C19" s="15">
        <f t="shared" ref="C19:W19" si="0">C21/C20</f>
        <v>6.6666666666666666E-2</v>
      </c>
      <c r="D19" s="15">
        <f t="shared" si="0"/>
        <v>0.11666666666666665</v>
      </c>
      <c r="E19" s="15">
        <f t="shared" si="0"/>
        <v>0.33333333333333331</v>
      </c>
      <c r="F19" s="15">
        <f t="shared" si="0"/>
        <v>5.8333333333333327E-2</v>
      </c>
      <c r="G19" s="15">
        <f t="shared" si="0"/>
        <v>5.8333333333333327E-2</v>
      </c>
      <c r="H19" s="15">
        <f>H21/H20</f>
        <v>7.3333333333333334E-2</v>
      </c>
      <c r="I19" s="15">
        <f t="shared" si="0"/>
        <v>0.16666666666666666</v>
      </c>
      <c r="J19" s="15">
        <f t="shared" si="0"/>
        <v>0</v>
      </c>
      <c r="K19" s="15">
        <f t="shared" si="0"/>
        <v>5.3333333333333337E-2</v>
      </c>
      <c r="L19" s="15">
        <f t="shared" si="0"/>
        <v>0.04</v>
      </c>
      <c r="M19" s="15">
        <f t="shared" si="0"/>
        <v>1.6666666666666668E-3</v>
      </c>
      <c r="N19" s="15">
        <f t="shared" si="0"/>
        <v>1.8333333333333333E-2</v>
      </c>
      <c r="O19" s="15">
        <f t="shared" si="0"/>
        <v>8.3333333333333329E-2</v>
      </c>
      <c r="P19" s="15">
        <f t="shared" si="0"/>
        <v>0.26666666666666666</v>
      </c>
      <c r="Q19" s="15">
        <f t="shared" si="0"/>
        <v>1.6666666666666666E-2</v>
      </c>
      <c r="R19" s="15">
        <f t="shared" si="0"/>
        <v>0.02</v>
      </c>
      <c r="S19" s="15">
        <f t="shared" si="0"/>
        <v>8.8333333333333333E-2</v>
      </c>
      <c r="T19" s="15">
        <f t="shared" si="0"/>
        <v>5.8333333333333327E-2</v>
      </c>
      <c r="U19" s="15">
        <f>U21/U20</f>
        <v>0</v>
      </c>
      <c r="V19" s="15">
        <f t="shared" si="0"/>
        <v>0.10833333333333334</v>
      </c>
      <c r="W19" s="15">
        <f t="shared" si="0"/>
        <v>0.03</v>
      </c>
      <c r="X19" s="9"/>
      <c r="Y19" s="3"/>
      <c r="Z19" s="3"/>
      <c r="AA19" s="3"/>
      <c r="AB19" s="3"/>
      <c r="AC19" s="3"/>
    </row>
    <row r="20" spans="1:29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8</v>
      </c>
      <c r="V20" s="17">
        <v>6</v>
      </c>
      <c r="W20" s="17">
        <v>6</v>
      </c>
      <c r="X20" s="9"/>
      <c r="Y20" s="3"/>
      <c r="Z20" s="3"/>
      <c r="AA20" s="3"/>
      <c r="AB20" s="3"/>
      <c r="AC20" s="3"/>
    </row>
    <row r="21" spans="1:29" ht="17.25" customHeight="1">
      <c r="A21" s="36" t="s">
        <v>23</v>
      </c>
      <c r="B21" s="36"/>
      <c r="C21" s="15">
        <f>C3+C4+C5+C6+C7+C8+C9+C10+C11+C12+C13+C14+C15+C16+C17+C18</f>
        <v>0.4</v>
      </c>
      <c r="D21" s="15">
        <f t="shared" ref="D21:V21" si="1">D3+D4+D5+D6+D7+D8+D9+D10+D11+D12+D13+D14+D15+D16+D17+D18</f>
        <v>0.7</v>
      </c>
      <c r="E21" s="15">
        <f t="shared" si="1"/>
        <v>2</v>
      </c>
      <c r="F21" s="15">
        <f t="shared" si="1"/>
        <v>0.35</v>
      </c>
      <c r="G21" s="15">
        <f t="shared" si="1"/>
        <v>0.35</v>
      </c>
      <c r="H21" s="15">
        <f>H3+H4+H5+H6+H7+H8+H9+H10+H11+H12+H13+H14+H15+H16+H17+H18</f>
        <v>0.44</v>
      </c>
      <c r="I21" s="15">
        <f t="shared" si="1"/>
        <v>1</v>
      </c>
      <c r="J21" s="15">
        <f t="shared" si="1"/>
        <v>0</v>
      </c>
      <c r="K21" s="15">
        <f t="shared" si="1"/>
        <v>0.32</v>
      </c>
      <c r="L21" s="15">
        <f t="shared" si="1"/>
        <v>0.24</v>
      </c>
      <c r="M21" s="15">
        <f t="shared" si="1"/>
        <v>0.01</v>
      </c>
      <c r="N21" s="15">
        <f t="shared" si="1"/>
        <v>0.11</v>
      </c>
      <c r="O21" s="15">
        <f t="shared" si="1"/>
        <v>0.5</v>
      </c>
      <c r="P21" s="15">
        <f t="shared" si="1"/>
        <v>1.6</v>
      </c>
      <c r="Q21" s="15">
        <f t="shared" si="1"/>
        <v>0.1</v>
      </c>
      <c r="R21" s="15">
        <f t="shared" si="1"/>
        <v>0.12</v>
      </c>
      <c r="S21" s="15">
        <f t="shared" si="1"/>
        <v>0.53</v>
      </c>
      <c r="T21" s="15">
        <f t="shared" si="1"/>
        <v>0.35</v>
      </c>
      <c r="U21" s="15">
        <f t="shared" si="1"/>
        <v>0</v>
      </c>
      <c r="V21" s="15">
        <f t="shared" si="1"/>
        <v>0.65</v>
      </c>
      <c r="W21" s="15">
        <f>W3+W4+W5+W6+W7+W8+W9+W10+W11+W12+W13+W14+W15+W16+W17+W18</f>
        <v>0.18</v>
      </c>
      <c r="X21" s="9"/>
      <c r="Y21" s="3"/>
      <c r="Z21" s="3"/>
      <c r="AA21" s="3"/>
      <c r="AB21" s="3"/>
      <c r="AC21" s="3"/>
    </row>
    <row r="22" spans="1:29" ht="18.75">
      <c r="A22" s="30" t="s">
        <v>24</v>
      </c>
      <c r="B22" s="30"/>
      <c r="C22" s="15">
        <v>35</v>
      </c>
      <c r="D22" s="15">
        <v>60</v>
      </c>
      <c r="E22" s="46">
        <v>25</v>
      </c>
      <c r="F22" s="15">
        <v>459</v>
      </c>
      <c r="G22" s="27">
        <v>72</v>
      </c>
      <c r="H22" s="27">
        <v>55</v>
      </c>
      <c r="I22" s="27">
        <v>60</v>
      </c>
      <c r="J22" s="27">
        <v>150</v>
      </c>
      <c r="K22" s="27">
        <v>45</v>
      </c>
      <c r="L22" s="27">
        <v>38</v>
      </c>
      <c r="M22" s="27">
        <v>800</v>
      </c>
      <c r="N22" s="27">
        <v>43</v>
      </c>
      <c r="O22" s="27">
        <v>38</v>
      </c>
      <c r="P22" s="27">
        <v>44</v>
      </c>
      <c r="Q22" s="27">
        <v>222</v>
      </c>
      <c r="R22" s="27">
        <v>425</v>
      </c>
      <c r="S22" s="15">
        <v>69</v>
      </c>
      <c r="T22" s="15">
        <v>108</v>
      </c>
      <c r="U22" s="15"/>
      <c r="V22" s="15">
        <v>105</v>
      </c>
      <c r="W22" s="15">
        <v>150</v>
      </c>
      <c r="X22" s="9"/>
      <c r="Y22" s="3"/>
      <c r="Z22" s="3"/>
      <c r="AA22" s="3"/>
      <c r="AB22" s="3"/>
      <c r="AC22" s="3"/>
    </row>
    <row r="23" spans="1:29" ht="18.75">
      <c r="A23" s="30" t="s">
        <v>25</v>
      </c>
      <c r="B23" s="30"/>
      <c r="C23" s="16">
        <f t="shared" ref="C23:V23" si="2">PRODUCT(C21:C22)</f>
        <v>14</v>
      </c>
      <c r="D23" s="16">
        <f t="shared" si="2"/>
        <v>42</v>
      </c>
      <c r="E23" s="16">
        <f t="shared" si="2"/>
        <v>50</v>
      </c>
      <c r="F23" s="16">
        <f t="shared" si="2"/>
        <v>160.64999999999998</v>
      </c>
      <c r="G23" s="16">
        <f t="shared" si="2"/>
        <v>25.2</v>
      </c>
      <c r="H23" s="16">
        <f>PRODUCT(H21:H22)</f>
        <v>24.2</v>
      </c>
      <c r="I23" s="138">
        <f t="shared" si="2"/>
        <v>60</v>
      </c>
      <c r="J23" s="16">
        <f t="shared" si="2"/>
        <v>0</v>
      </c>
      <c r="K23" s="16">
        <f t="shared" si="2"/>
        <v>14.4</v>
      </c>
      <c r="L23" s="16">
        <f t="shared" si="2"/>
        <v>9.1199999999999992</v>
      </c>
      <c r="M23" s="138">
        <f t="shared" si="2"/>
        <v>8</v>
      </c>
      <c r="N23" s="16">
        <f t="shared" si="2"/>
        <v>4.7300000000000004</v>
      </c>
      <c r="O23" s="16">
        <f t="shared" si="2"/>
        <v>19</v>
      </c>
      <c r="P23" s="16">
        <f t="shared" si="2"/>
        <v>70.400000000000006</v>
      </c>
      <c r="Q23" s="16">
        <f t="shared" si="2"/>
        <v>22.200000000000003</v>
      </c>
      <c r="R23" s="16">
        <f t="shared" si="2"/>
        <v>51</v>
      </c>
      <c r="S23" s="16">
        <f t="shared" si="2"/>
        <v>36.57</v>
      </c>
      <c r="T23" s="16">
        <f t="shared" si="2"/>
        <v>37.799999999999997</v>
      </c>
      <c r="U23" s="16">
        <f t="shared" si="2"/>
        <v>0</v>
      </c>
      <c r="V23" s="16">
        <f t="shared" si="2"/>
        <v>68.25</v>
      </c>
      <c r="W23" s="138">
        <f>PRODUCT(W21:W22)</f>
        <v>27</v>
      </c>
      <c r="X23" s="23">
        <f>SUM(C23:W23)</f>
        <v>744.52</v>
      </c>
      <c r="Y23" s="29"/>
      <c r="Z23" s="28">
        <f ca="1">X23+'11.01'!X23</f>
        <v>2167.77</v>
      </c>
      <c r="AA23" s="3"/>
      <c r="AB23" s="3"/>
      <c r="AC23" s="3"/>
    </row>
    <row r="24" spans="1:29">
      <c r="P24" s="3"/>
      <c r="Q24" s="3"/>
      <c r="R24" s="3"/>
      <c r="S24" s="3"/>
      <c r="T24" s="3"/>
      <c r="U24" s="3"/>
      <c r="V24" s="3"/>
      <c r="W24" s="3"/>
      <c r="X24" s="3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27</v>
      </c>
      <c r="O25" s="4"/>
      <c r="P25" s="4"/>
      <c r="Q25" s="4"/>
      <c r="R25" s="4"/>
      <c r="S25" s="4"/>
      <c r="T25" s="38"/>
      <c r="U25" s="4"/>
      <c r="V25" s="5"/>
      <c r="W25" s="5"/>
      <c r="X25" s="76"/>
    </row>
    <row r="26" spans="1:29" ht="15.75">
      <c r="A26" s="4"/>
      <c r="I26" s="4"/>
      <c r="J26" s="4"/>
      <c r="K26" s="4"/>
      <c r="N26" s="4"/>
      <c r="O26" s="4"/>
      <c r="P26" s="4"/>
      <c r="Q26" s="4"/>
      <c r="R26" s="4"/>
      <c r="S26" s="4"/>
      <c r="T26" s="4"/>
      <c r="U26" s="4"/>
      <c r="V26" s="38"/>
      <c r="W26" s="4"/>
    </row>
    <row r="27" spans="1:29" ht="15.75">
      <c r="B27" s="4" t="s">
        <v>28</v>
      </c>
      <c r="C27" s="4" t="s">
        <v>29</v>
      </c>
      <c r="D27" s="4"/>
      <c r="E27" s="4"/>
      <c r="F27" s="4"/>
      <c r="G27" s="4"/>
      <c r="H27" s="4"/>
      <c r="L27" s="4"/>
      <c r="M27" s="4"/>
      <c r="N27" s="60" t="s">
        <v>77</v>
      </c>
      <c r="O27" s="60"/>
      <c r="P27" s="60"/>
      <c r="Q27" s="60"/>
      <c r="R27" s="60"/>
      <c r="S27" s="60"/>
    </row>
  </sheetData>
  <phoneticPr fontId="10" type="noConversion"/>
  <pageMargins left="0.15748031496062992" right="0.15748031496062992" top="0.78740157480314965" bottom="0.19685039370078741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AJ27"/>
  <sheetViews>
    <sheetView topLeftCell="A7" zoomScale="75" workbookViewId="0">
      <selection activeCell="C8" sqref="C8:U18"/>
    </sheetView>
  </sheetViews>
  <sheetFormatPr defaultRowHeight="15"/>
  <cols>
    <col min="1" max="1" width="18" customWidth="1"/>
    <col min="2" max="2" width="24" customWidth="1"/>
    <col min="3" max="3" width="8.140625" customWidth="1"/>
    <col min="4" max="4" width="8.42578125" hidden="1" customWidth="1"/>
    <col min="5" max="6" width="8.28515625" customWidth="1"/>
    <col min="7" max="7" width="8.85546875" customWidth="1"/>
    <col min="8" max="8" width="8.28515625" customWidth="1"/>
    <col min="9" max="9" width="8.5703125" customWidth="1"/>
    <col min="10" max="10" width="8.7109375" customWidth="1"/>
    <col min="11" max="11" width="7.28515625" customWidth="1"/>
    <col min="12" max="12" width="7" customWidth="1"/>
    <col min="13" max="13" width="7.5703125" customWidth="1"/>
    <col min="14" max="14" width="8.140625" customWidth="1"/>
    <col min="15" max="16" width="8.42578125" customWidth="1"/>
    <col min="17" max="17" width="7.7109375" customWidth="1"/>
    <col min="18" max="19" width="8.7109375" customWidth="1"/>
    <col min="20" max="21" width="9" customWidth="1"/>
    <col min="22" max="22" width="8.7109375" hidden="1" customWidth="1"/>
    <col min="23" max="23" width="13" customWidth="1"/>
    <col min="24" max="24" width="13.140625" customWidth="1"/>
    <col min="25" max="25" width="8" customWidth="1"/>
    <col min="26" max="26" width="9.7109375" customWidth="1"/>
    <col min="27" max="32" width="5.7109375" customWidth="1"/>
  </cols>
  <sheetData>
    <row r="1" spans="1:36" ht="124.5" customHeight="1">
      <c r="A1" s="20" t="s">
        <v>236</v>
      </c>
      <c r="B1" s="10" t="s">
        <v>0</v>
      </c>
      <c r="C1" s="11" t="s">
        <v>1</v>
      </c>
      <c r="D1" s="11" t="s">
        <v>56</v>
      </c>
      <c r="E1" s="11" t="s">
        <v>2</v>
      </c>
      <c r="F1" s="11" t="s">
        <v>65</v>
      </c>
      <c r="G1" s="11" t="s">
        <v>3</v>
      </c>
      <c r="H1" s="11" t="s">
        <v>4</v>
      </c>
      <c r="I1" s="11" t="s">
        <v>34</v>
      </c>
      <c r="J1" s="11" t="s">
        <v>61</v>
      </c>
      <c r="K1" s="12" t="s">
        <v>9</v>
      </c>
      <c r="L1" s="12" t="s">
        <v>32</v>
      </c>
      <c r="M1" s="11" t="s">
        <v>33</v>
      </c>
      <c r="N1" s="11" t="s">
        <v>11</v>
      </c>
      <c r="O1" s="11" t="s">
        <v>219</v>
      </c>
      <c r="P1" s="11" t="s">
        <v>12</v>
      </c>
      <c r="Q1" s="11" t="s">
        <v>13</v>
      </c>
      <c r="R1" s="11" t="s">
        <v>36</v>
      </c>
      <c r="S1" s="11" t="s">
        <v>56</v>
      </c>
      <c r="T1" s="11" t="s">
        <v>10</v>
      </c>
      <c r="U1" s="11" t="s">
        <v>5</v>
      </c>
      <c r="V1" s="11" t="s">
        <v>91</v>
      </c>
      <c r="W1" s="11"/>
      <c r="X1" s="55"/>
      <c r="Y1" s="6"/>
      <c r="Z1" s="19"/>
      <c r="AA1" s="7"/>
      <c r="AB1" s="6"/>
      <c r="AC1" s="8"/>
      <c r="AD1" s="1"/>
      <c r="AF1" s="1"/>
      <c r="AG1" s="1"/>
      <c r="AH1" s="2"/>
      <c r="AI1" s="1"/>
      <c r="AJ1" s="1"/>
    </row>
    <row r="2" spans="1:36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9"/>
      <c r="X2" s="3"/>
      <c r="Y2" s="3"/>
      <c r="Z2" s="3"/>
      <c r="AA2" s="3"/>
      <c r="AB2" s="3"/>
    </row>
    <row r="3" spans="1:36" ht="15.75" customHeight="1">
      <c r="A3" s="34"/>
      <c r="B3" s="9" t="s">
        <v>62</v>
      </c>
      <c r="C3" s="15">
        <v>0.3</v>
      </c>
      <c r="D3" s="15"/>
      <c r="E3" s="15"/>
      <c r="F3" s="15"/>
      <c r="G3" s="15"/>
      <c r="H3" s="15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9"/>
      <c r="X3" s="3"/>
      <c r="Y3" s="3"/>
      <c r="Z3" s="3"/>
      <c r="AA3" s="3"/>
      <c r="AB3" s="3"/>
    </row>
    <row r="4" spans="1:36" ht="15.75" customHeight="1">
      <c r="A4" s="37" t="s">
        <v>16</v>
      </c>
      <c r="B4" s="9" t="s">
        <v>69</v>
      </c>
      <c r="C4" s="15"/>
      <c r="D4" s="15"/>
      <c r="E4" s="15"/>
      <c r="F4" s="15"/>
      <c r="G4" s="15">
        <v>0.1</v>
      </c>
      <c r="H4" s="15">
        <v>1</v>
      </c>
      <c r="I4" s="9"/>
      <c r="J4" s="9"/>
      <c r="K4" s="15"/>
      <c r="L4" s="15"/>
      <c r="M4" s="15"/>
      <c r="N4" s="15"/>
      <c r="O4" s="15"/>
      <c r="P4" s="15">
        <v>0.12</v>
      </c>
      <c r="Q4" s="15"/>
      <c r="R4" s="15"/>
      <c r="S4" s="15"/>
      <c r="T4" s="15"/>
      <c r="U4" s="15"/>
      <c r="V4" s="15"/>
      <c r="W4" s="9"/>
      <c r="X4" s="3"/>
      <c r="Y4" s="3"/>
      <c r="Z4" s="3"/>
      <c r="AA4" s="3"/>
      <c r="AB4" s="3"/>
    </row>
    <row r="5" spans="1:36" ht="15.75" customHeight="1">
      <c r="A5" s="35"/>
      <c r="B5" s="9" t="s">
        <v>38</v>
      </c>
      <c r="C5" s="15"/>
      <c r="D5" s="15"/>
      <c r="E5" s="15"/>
      <c r="F5" s="15"/>
      <c r="G5" s="15"/>
      <c r="H5" s="15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9"/>
      <c r="X5" s="3"/>
      <c r="Y5" s="3"/>
      <c r="Z5" s="3"/>
      <c r="AA5" s="3"/>
      <c r="AB5" s="3"/>
    </row>
    <row r="6" spans="1:36" ht="15.75" customHeight="1">
      <c r="A6" s="35"/>
      <c r="B6" s="9" t="s">
        <v>76</v>
      </c>
      <c r="C6" s="15"/>
      <c r="D6" s="15"/>
      <c r="E6" s="15"/>
      <c r="F6" s="15"/>
      <c r="G6" s="15">
        <v>0.12</v>
      </c>
      <c r="H6" s="15"/>
      <c r="I6" s="9">
        <v>0.55000000000000004</v>
      </c>
      <c r="J6" s="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9"/>
      <c r="X6" s="3"/>
      <c r="Y6" s="3"/>
      <c r="Z6" s="3"/>
      <c r="AA6" s="3"/>
      <c r="AB6" s="3"/>
    </row>
    <row r="7" spans="1:36" ht="15.75" customHeight="1" thickBot="1">
      <c r="A7" s="31"/>
      <c r="B7" s="9" t="s">
        <v>58</v>
      </c>
      <c r="C7" s="49"/>
      <c r="D7" s="49"/>
      <c r="E7" s="49">
        <v>1</v>
      </c>
      <c r="F7" s="49"/>
      <c r="G7" s="49"/>
      <c r="H7" s="49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9"/>
      <c r="X7" s="3"/>
      <c r="Y7" s="3"/>
      <c r="Z7" s="3"/>
      <c r="AA7" s="3"/>
      <c r="AB7" s="3"/>
    </row>
    <row r="8" spans="1:36" ht="15.75" customHeight="1">
      <c r="A8" s="35"/>
      <c r="B8" s="21" t="s">
        <v>140</v>
      </c>
      <c r="C8" s="47"/>
      <c r="D8" s="47"/>
      <c r="E8" s="47"/>
      <c r="F8" s="47">
        <v>0.35</v>
      </c>
      <c r="G8" s="47"/>
      <c r="H8" s="47"/>
      <c r="I8" s="48"/>
      <c r="J8" s="48"/>
      <c r="K8" s="47">
        <v>0.19</v>
      </c>
      <c r="L8" s="47"/>
      <c r="M8" s="47">
        <v>0.12</v>
      </c>
      <c r="N8" s="47">
        <v>1.1000000000000001</v>
      </c>
      <c r="O8" s="47"/>
      <c r="P8" s="47"/>
      <c r="Q8" s="47">
        <v>0.1</v>
      </c>
      <c r="R8" s="47"/>
      <c r="S8" s="47"/>
      <c r="T8" s="47"/>
      <c r="U8" s="47"/>
      <c r="V8" s="47"/>
      <c r="W8" s="9"/>
      <c r="X8" s="3"/>
      <c r="Y8" s="3"/>
      <c r="Z8" s="3"/>
      <c r="AA8" s="3"/>
      <c r="AB8" s="3"/>
    </row>
    <row r="9" spans="1:36" ht="15.75" customHeight="1">
      <c r="A9" s="35"/>
      <c r="B9" s="21"/>
      <c r="C9" s="15"/>
      <c r="D9" s="15"/>
      <c r="E9" s="15"/>
      <c r="F9" s="15"/>
      <c r="G9" s="15"/>
      <c r="H9" s="15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9"/>
      <c r="X9" s="3"/>
      <c r="Y9" s="3"/>
      <c r="Z9" s="3"/>
      <c r="AA9" s="3"/>
      <c r="AB9" s="3"/>
    </row>
    <row r="10" spans="1:36" ht="15" customHeight="1">
      <c r="A10" s="37" t="s">
        <v>19</v>
      </c>
      <c r="B10" s="22" t="s">
        <v>123</v>
      </c>
      <c r="C10" s="15"/>
      <c r="D10" s="15"/>
      <c r="E10" s="15"/>
      <c r="F10" s="15"/>
      <c r="G10" s="15"/>
      <c r="H10" s="15">
        <v>0.3</v>
      </c>
      <c r="I10" s="9"/>
      <c r="J10" s="9"/>
      <c r="K10" s="15"/>
      <c r="L10" s="15"/>
      <c r="M10" s="15"/>
      <c r="N10" s="15">
        <v>1</v>
      </c>
      <c r="O10" s="15">
        <v>0.37</v>
      </c>
      <c r="P10" s="15">
        <v>0.05</v>
      </c>
      <c r="Q10" s="15">
        <v>0.15</v>
      </c>
      <c r="R10" s="15"/>
      <c r="S10" s="15"/>
      <c r="T10" s="15"/>
      <c r="U10" s="15"/>
      <c r="V10" s="15"/>
      <c r="W10" s="9"/>
      <c r="X10" s="3"/>
      <c r="Y10" s="3"/>
      <c r="Z10" s="3"/>
      <c r="AA10" s="3"/>
      <c r="AB10" s="3"/>
    </row>
    <row r="11" spans="1:36" ht="17.25" customHeight="1">
      <c r="A11" s="35"/>
      <c r="B11" s="21"/>
      <c r="C11" s="15"/>
      <c r="D11" s="15"/>
      <c r="E11" s="15"/>
      <c r="F11" s="15"/>
      <c r="G11" s="15"/>
      <c r="H11" s="15"/>
      <c r="I11" s="9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9"/>
      <c r="X11" s="3"/>
      <c r="Y11" s="3"/>
      <c r="Z11" s="3"/>
      <c r="AA11" s="3"/>
      <c r="AB11" s="3"/>
    </row>
    <row r="12" spans="1:36" ht="16.5" customHeight="1">
      <c r="A12" s="35"/>
      <c r="B12" s="21" t="s">
        <v>58</v>
      </c>
      <c r="C12" s="15"/>
      <c r="D12" s="15"/>
      <c r="E12" s="15">
        <v>1</v>
      </c>
      <c r="F12" s="15"/>
      <c r="G12" s="15"/>
      <c r="H12" s="15"/>
      <c r="I12" s="9"/>
      <c r="J12" s="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9"/>
      <c r="X12" s="3"/>
      <c r="Y12" s="3"/>
      <c r="Z12" s="3"/>
      <c r="AA12" s="3"/>
      <c r="AB12" s="3"/>
    </row>
    <row r="13" spans="1:36" ht="15.75" customHeight="1">
      <c r="A13" s="35"/>
      <c r="B13" s="21" t="s">
        <v>59</v>
      </c>
      <c r="C13" s="15"/>
      <c r="D13" s="15"/>
      <c r="E13" s="15"/>
      <c r="F13" s="15"/>
      <c r="G13" s="15">
        <v>0.1</v>
      </c>
      <c r="H13" s="15"/>
      <c r="I13" s="9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v>0.01</v>
      </c>
      <c r="V13" s="15"/>
      <c r="W13" s="9"/>
      <c r="X13" s="3"/>
      <c r="Y13" s="3"/>
      <c r="Z13" s="3"/>
      <c r="AA13" s="3"/>
      <c r="AB13" s="3"/>
    </row>
    <row r="14" spans="1:36" ht="16.5" customHeight="1">
      <c r="A14" s="31"/>
      <c r="B14" s="21"/>
      <c r="C14" s="15"/>
      <c r="D14" s="15"/>
      <c r="E14" s="15"/>
      <c r="F14" s="15"/>
      <c r="G14" s="15"/>
      <c r="H14" s="15"/>
      <c r="I14" s="9"/>
      <c r="J14" s="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9"/>
      <c r="X14" s="3"/>
      <c r="Y14" s="3"/>
      <c r="Z14" s="3"/>
      <c r="AA14" s="3"/>
      <c r="AB14" s="3"/>
    </row>
    <row r="15" spans="1:36" ht="16.5" customHeight="1" thickBot="1">
      <c r="A15" s="40"/>
      <c r="B15" s="21"/>
      <c r="C15" s="49"/>
      <c r="D15" s="49"/>
      <c r="E15" s="49"/>
      <c r="F15" s="49"/>
      <c r="G15" s="49"/>
      <c r="H15" s="49"/>
      <c r="I15" s="50"/>
      <c r="J15" s="50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9"/>
      <c r="X15" s="3"/>
      <c r="Y15" s="3"/>
      <c r="AA15" s="3"/>
      <c r="AB15" s="3"/>
    </row>
    <row r="16" spans="1:36" ht="18" customHeight="1">
      <c r="A16" s="40" t="s">
        <v>20</v>
      </c>
      <c r="B16" s="9" t="s">
        <v>235</v>
      </c>
      <c r="C16" s="47"/>
      <c r="D16" s="47"/>
      <c r="E16" s="47"/>
      <c r="F16" s="47"/>
      <c r="G16" s="47">
        <v>0.1</v>
      </c>
      <c r="H16" s="47">
        <v>0.5</v>
      </c>
      <c r="I16" s="48"/>
      <c r="J16" s="48">
        <v>0.3</v>
      </c>
      <c r="K16" s="47"/>
      <c r="L16" s="47">
        <v>0.1</v>
      </c>
      <c r="M16" s="47"/>
      <c r="N16" s="47"/>
      <c r="O16" s="47"/>
      <c r="P16" s="47"/>
      <c r="Q16" s="47">
        <v>0.1</v>
      </c>
      <c r="R16" s="47"/>
      <c r="S16" s="47">
        <v>2</v>
      </c>
      <c r="T16" s="47"/>
      <c r="U16" s="47"/>
      <c r="V16" s="47"/>
      <c r="W16" s="9"/>
      <c r="X16" s="3"/>
      <c r="Y16" s="3"/>
      <c r="Z16" s="3"/>
      <c r="AA16" s="3"/>
      <c r="AB16" s="3"/>
    </row>
    <row r="17" spans="1:28" ht="16.5" customHeight="1">
      <c r="A17" s="32"/>
      <c r="B17" s="21" t="s">
        <v>10</v>
      </c>
      <c r="C17" s="15"/>
      <c r="D17" s="15"/>
      <c r="E17" s="15"/>
      <c r="F17" s="15"/>
      <c r="G17" s="15">
        <v>0.12</v>
      </c>
      <c r="H17" s="15">
        <v>0.7</v>
      </c>
      <c r="I17" s="9"/>
      <c r="J17" s="9"/>
      <c r="K17" s="15"/>
      <c r="L17" s="15"/>
      <c r="M17" s="15"/>
      <c r="N17" s="15"/>
      <c r="O17" s="15"/>
      <c r="P17" s="15"/>
      <c r="Q17" s="15"/>
      <c r="R17" s="15"/>
      <c r="S17" s="15"/>
      <c r="T17" s="15">
        <v>0.05</v>
      </c>
      <c r="U17" s="15"/>
      <c r="V17" s="15"/>
      <c r="W17" s="9"/>
      <c r="X17" s="3"/>
      <c r="Y17" s="3"/>
      <c r="Z17" s="3"/>
      <c r="AA17" s="3"/>
      <c r="AB17" s="3"/>
    </row>
    <row r="18" spans="1:28" ht="21" customHeight="1">
      <c r="A18" s="32"/>
      <c r="B18" s="9" t="s">
        <v>36</v>
      </c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>
        <v>0.2</v>
      </c>
      <c r="S18" s="15"/>
      <c r="T18" s="15"/>
      <c r="U18" s="15"/>
      <c r="V18" s="15"/>
      <c r="W18" s="9"/>
      <c r="X18" s="3"/>
      <c r="Y18" s="3"/>
      <c r="Z18" s="3"/>
      <c r="AA18" s="3"/>
      <c r="AB18" s="3"/>
    </row>
    <row r="19" spans="1:28" ht="18.75">
      <c r="A19" s="33" t="s">
        <v>21</v>
      </c>
      <c r="B19" s="33"/>
      <c r="C19" s="15">
        <f t="shared" ref="C19:V19" si="0">C21/C20</f>
        <v>4.9999999999999996E-2</v>
      </c>
      <c r="D19" s="15">
        <f t="shared" si="0"/>
        <v>0</v>
      </c>
      <c r="E19" s="15">
        <f t="shared" si="0"/>
        <v>0.33333333333333331</v>
      </c>
      <c r="F19" s="15">
        <f t="shared" si="0"/>
        <v>5.8333333333333327E-2</v>
      </c>
      <c r="G19" s="15">
        <f t="shared" si="0"/>
        <v>9.0000000000000011E-2</v>
      </c>
      <c r="H19" s="15">
        <f t="shared" si="0"/>
        <v>0.41666666666666669</v>
      </c>
      <c r="I19" s="15">
        <f t="shared" si="0"/>
        <v>9.1666666666666674E-2</v>
      </c>
      <c r="J19" s="15">
        <f t="shared" si="0"/>
        <v>4.9999999999999996E-2</v>
      </c>
      <c r="K19" s="15">
        <f t="shared" si="0"/>
        <v>3.1666666666666669E-2</v>
      </c>
      <c r="L19" s="15">
        <f t="shared" si="0"/>
        <v>1.6666666666666666E-2</v>
      </c>
      <c r="M19" s="15">
        <f t="shared" si="0"/>
        <v>0.02</v>
      </c>
      <c r="N19" s="15">
        <f t="shared" si="0"/>
        <v>0.35000000000000003</v>
      </c>
      <c r="O19" s="15">
        <f t="shared" si="0"/>
        <v>6.1666666666666668E-2</v>
      </c>
      <c r="P19" s="15">
        <f t="shared" si="0"/>
        <v>2.8333333333333332E-2</v>
      </c>
      <c r="Q19" s="15">
        <f t="shared" si="0"/>
        <v>5.8333333333333327E-2</v>
      </c>
      <c r="R19" s="15">
        <f t="shared" si="0"/>
        <v>3.3333333333333333E-2</v>
      </c>
      <c r="S19" s="15">
        <f>S21/S20</f>
        <v>0.33333333333333331</v>
      </c>
      <c r="T19" s="15">
        <f t="shared" si="0"/>
        <v>8.3333333333333332E-3</v>
      </c>
      <c r="U19" s="15">
        <f t="shared" si="0"/>
        <v>1.6666666666666668E-3</v>
      </c>
      <c r="V19" s="15">
        <f t="shared" si="0"/>
        <v>0</v>
      </c>
      <c r="W19" s="9"/>
      <c r="X19" s="3"/>
      <c r="Y19" s="3"/>
      <c r="Z19" s="3"/>
      <c r="AA19" s="3"/>
      <c r="AB19" s="3"/>
    </row>
    <row r="20" spans="1:28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6</v>
      </c>
      <c r="V20" s="17">
        <v>8</v>
      </c>
      <c r="W20" s="9"/>
      <c r="X20" s="3"/>
      <c r="Y20" s="3"/>
      <c r="Z20" s="3"/>
      <c r="AA20" s="3"/>
      <c r="AB20" s="3"/>
    </row>
    <row r="21" spans="1:28" ht="16.5" customHeight="1">
      <c r="A21" s="36" t="s">
        <v>23</v>
      </c>
      <c r="B21" s="36"/>
      <c r="C21" s="15">
        <f>C3+C4+C5+C6+C7+C8+C9+C10+C11+C12+C13+C14+C15+C16+C17+C18</f>
        <v>0.3</v>
      </c>
      <c r="D21" s="15">
        <f t="shared" ref="D21:U21" si="1">D3+D4+D5+D6+D7+D8+D9+D10+D11+D12+D13+D14+D15+D16+D17+D18</f>
        <v>0</v>
      </c>
      <c r="E21" s="15">
        <f t="shared" si="1"/>
        <v>2</v>
      </c>
      <c r="F21" s="15">
        <f t="shared" si="1"/>
        <v>0.35</v>
      </c>
      <c r="G21" s="15">
        <f t="shared" si="1"/>
        <v>0.54</v>
      </c>
      <c r="H21" s="15">
        <f t="shared" si="1"/>
        <v>2.5</v>
      </c>
      <c r="I21" s="15">
        <f t="shared" si="1"/>
        <v>0.55000000000000004</v>
      </c>
      <c r="J21" s="15">
        <f t="shared" si="1"/>
        <v>0.3</v>
      </c>
      <c r="K21" s="15">
        <f t="shared" si="1"/>
        <v>0.19</v>
      </c>
      <c r="L21" s="15">
        <f t="shared" si="1"/>
        <v>0.1</v>
      </c>
      <c r="M21" s="15">
        <f t="shared" si="1"/>
        <v>0.12</v>
      </c>
      <c r="N21" s="15">
        <f>N3+N4+N5+N6+N7+N8+N9+N10+N11+N12+N13+N14+N15+N16+N17+N18</f>
        <v>2.1</v>
      </c>
      <c r="O21" s="15">
        <f t="shared" si="1"/>
        <v>0.37</v>
      </c>
      <c r="P21" s="15">
        <f t="shared" si="1"/>
        <v>0.16999999999999998</v>
      </c>
      <c r="Q21" s="15">
        <f t="shared" si="1"/>
        <v>0.35</v>
      </c>
      <c r="R21" s="15">
        <f t="shared" si="1"/>
        <v>0.2</v>
      </c>
      <c r="S21" s="15">
        <f t="shared" si="1"/>
        <v>2</v>
      </c>
      <c r="T21" s="15">
        <f t="shared" si="1"/>
        <v>0.05</v>
      </c>
      <c r="U21" s="15">
        <f t="shared" si="1"/>
        <v>0.01</v>
      </c>
      <c r="V21" s="15">
        <f>V3+V4+V5+V6+V7+V8+V9+V10+V11+V12+V13+V14+V15+V16+V17+V18</f>
        <v>0</v>
      </c>
      <c r="W21" s="9"/>
      <c r="X21" s="3"/>
      <c r="Y21" s="3"/>
      <c r="Z21" s="3"/>
      <c r="AA21" s="3"/>
      <c r="AB21" s="3"/>
    </row>
    <row r="22" spans="1:28" ht="18.75">
      <c r="A22" s="30" t="s">
        <v>24</v>
      </c>
      <c r="B22" s="30"/>
      <c r="C22" s="15">
        <v>65</v>
      </c>
      <c r="D22" s="15"/>
      <c r="E22" s="46">
        <v>25</v>
      </c>
      <c r="F22" s="15">
        <v>459</v>
      </c>
      <c r="G22" s="27">
        <v>55</v>
      </c>
      <c r="H22" s="27">
        <v>60</v>
      </c>
      <c r="I22" s="27">
        <v>69</v>
      </c>
      <c r="J22" s="27">
        <v>38</v>
      </c>
      <c r="K22" s="27">
        <v>38</v>
      </c>
      <c r="L22" s="27">
        <v>222</v>
      </c>
      <c r="M22" s="27">
        <v>43</v>
      </c>
      <c r="N22" s="27">
        <v>44</v>
      </c>
      <c r="O22" s="27">
        <v>260</v>
      </c>
      <c r="P22" s="27">
        <v>425</v>
      </c>
      <c r="Q22" s="15">
        <v>108</v>
      </c>
      <c r="R22" s="15">
        <v>299</v>
      </c>
      <c r="S22" s="15">
        <v>8</v>
      </c>
      <c r="T22" s="15">
        <v>575</v>
      </c>
      <c r="U22" s="15">
        <v>800</v>
      </c>
      <c r="V22" s="15"/>
      <c r="W22" s="9"/>
      <c r="X22" s="3"/>
      <c r="Y22" s="3"/>
      <c r="Z22" s="3"/>
      <c r="AA22" s="3"/>
      <c r="AB22" s="3"/>
    </row>
    <row r="23" spans="1:28" ht="18.75">
      <c r="A23" s="30" t="s">
        <v>25</v>
      </c>
      <c r="B23" s="30"/>
      <c r="C23" s="16">
        <f t="shared" ref="C23:U23" si="2">PRODUCT(C21:C22)</f>
        <v>19.5</v>
      </c>
      <c r="D23" s="16">
        <f t="shared" si="2"/>
        <v>0</v>
      </c>
      <c r="E23" s="16">
        <f t="shared" si="2"/>
        <v>50</v>
      </c>
      <c r="F23" s="16">
        <f t="shared" si="2"/>
        <v>160.64999999999998</v>
      </c>
      <c r="G23" s="16">
        <f t="shared" si="2"/>
        <v>29.700000000000003</v>
      </c>
      <c r="H23" s="16">
        <f t="shared" si="2"/>
        <v>150</v>
      </c>
      <c r="I23" s="16">
        <f t="shared" si="2"/>
        <v>37.950000000000003</v>
      </c>
      <c r="J23" s="16">
        <f t="shared" si="2"/>
        <v>11.4</v>
      </c>
      <c r="K23" s="16">
        <f t="shared" si="2"/>
        <v>7.22</v>
      </c>
      <c r="L23" s="16">
        <f t="shared" si="2"/>
        <v>22.200000000000003</v>
      </c>
      <c r="M23" s="16">
        <f t="shared" si="2"/>
        <v>5.16</v>
      </c>
      <c r="N23" s="16">
        <f t="shared" si="2"/>
        <v>92.4</v>
      </c>
      <c r="O23" s="16">
        <f t="shared" si="2"/>
        <v>96.2</v>
      </c>
      <c r="P23" s="16">
        <f t="shared" si="2"/>
        <v>72.25</v>
      </c>
      <c r="Q23" s="16">
        <f t="shared" si="2"/>
        <v>37.799999999999997</v>
      </c>
      <c r="R23" s="16">
        <f t="shared" si="2"/>
        <v>59.800000000000004</v>
      </c>
      <c r="S23" s="16">
        <f t="shared" si="2"/>
        <v>16</v>
      </c>
      <c r="T23" s="16">
        <f t="shared" si="2"/>
        <v>28.75</v>
      </c>
      <c r="U23" s="16">
        <f t="shared" si="2"/>
        <v>8</v>
      </c>
      <c r="V23" s="16">
        <f>PRODUCT(V21:V22)</f>
        <v>0</v>
      </c>
      <c r="W23" s="23">
        <f>SUM(C23:V23)</f>
        <v>904.9799999999999</v>
      </c>
      <c r="X23" s="29">
        <f ca="1">W23+'12.01'!Z23</f>
        <v>3072.75</v>
      </c>
      <c r="Y23" s="28"/>
      <c r="Z23" s="3"/>
      <c r="AA23" s="3"/>
      <c r="AB23" s="3"/>
    </row>
    <row r="24" spans="1:28" ht="23.25" customHeight="1">
      <c r="P24" s="3"/>
      <c r="Q24" s="3"/>
      <c r="R24" s="3"/>
      <c r="S24" s="3"/>
      <c r="T24" s="3"/>
      <c r="U24" s="3"/>
      <c r="V24" s="3"/>
      <c r="W24" s="3"/>
      <c r="X24" s="3"/>
    </row>
    <row r="25" spans="1:28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27</v>
      </c>
      <c r="O25" s="4"/>
      <c r="P25" s="4"/>
      <c r="Q25" s="4"/>
      <c r="R25" s="4"/>
      <c r="S25" s="4"/>
      <c r="T25" s="38"/>
      <c r="U25" s="4"/>
      <c r="V25" s="5"/>
      <c r="W25" s="5"/>
    </row>
    <row r="26" spans="1:28" ht="15.75">
      <c r="A26" s="4"/>
      <c r="I26" s="4"/>
      <c r="J26" s="4"/>
      <c r="K26" s="4"/>
      <c r="N26" s="4"/>
      <c r="O26" s="4"/>
      <c r="P26" s="4"/>
      <c r="Q26" s="4"/>
      <c r="R26" s="4"/>
      <c r="S26" s="4"/>
      <c r="T26" s="4"/>
      <c r="U26" s="4"/>
      <c r="V26" s="38"/>
      <c r="W26" s="4"/>
    </row>
    <row r="27" spans="1:28" ht="15.75">
      <c r="B27" s="4" t="s">
        <v>28</v>
      </c>
      <c r="C27" s="4" t="s">
        <v>29</v>
      </c>
      <c r="D27" s="4"/>
      <c r="E27" s="4"/>
      <c r="F27" s="4"/>
      <c r="G27" s="4"/>
      <c r="H27" s="4"/>
      <c r="L27" s="4"/>
      <c r="M27" s="4"/>
      <c r="N27" s="60" t="s">
        <v>77</v>
      </c>
      <c r="O27" s="60"/>
      <c r="P27" s="60"/>
      <c r="Q27" s="60"/>
      <c r="R27" s="60"/>
      <c r="S27" s="60"/>
    </row>
  </sheetData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8"/>
  <dimension ref="A1:AJ27"/>
  <sheetViews>
    <sheetView zoomScale="75" workbookViewId="0">
      <selection activeCell="Y24" sqref="Y24"/>
    </sheetView>
  </sheetViews>
  <sheetFormatPr defaultRowHeight="15"/>
  <cols>
    <col min="1" max="1" width="13.140625" customWidth="1"/>
    <col min="2" max="2" width="20.7109375" customWidth="1"/>
    <col min="3" max="3" width="7.28515625" customWidth="1"/>
    <col min="4" max="4" width="8.28515625" hidden="1" customWidth="1"/>
    <col min="5" max="5" width="7.28515625" customWidth="1"/>
    <col min="6" max="6" width="8.42578125" customWidth="1"/>
    <col min="7" max="7" width="8.5703125" customWidth="1"/>
    <col min="8" max="8" width="8" hidden="1" customWidth="1"/>
    <col min="9" max="9" width="8" customWidth="1"/>
    <col min="10" max="10" width="8.140625" customWidth="1"/>
    <col min="11" max="11" width="8.140625" hidden="1" customWidth="1"/>
    <col min="12" max="12" width="8.5703125" customWidth="1"/>
    <col min="13" max="13" width="8.28515625" customWidth="1"/>
    <col min="14" max="14" width="7.85546875" customWidth="1"/>
    <col min="15" max="15" width="7.7109375" customWidth="1"/>
    <col min="16" max="16" width="8" customWidth="1"/>
    <col min="17" max="17" width="8.140625" customWidth="1"/>
    <col min="18" max="18" width="8.28515625" customWidth="1"/>
    <col min="19" max="19" width="8.140625" customWidth="1"/>
    <col min="20" max="20" width="7.42578125" hidden="1" customWidth="1"/>
    <col min="21" max="21" width="8.5703125" hidden="1" customWidth="1"/>
    <col min="22" max="22" width="7.85546875" customWidth="1"/>
    <col min="24" max="24" width="15" customWidth="1"/>
    <col min="25" max="25" width="16.5703125" customWidth="1"/>
    <col min="26" max="32" width="5.7109375" customWidth="1"/>
  </cols>
  <sheetData>
    <row r="1" spans="1:36" ht="124.5" customHeight="1">
      <c r="A1" s="20" t="s">
        <v>237</v>
      </c>
      <c r="B1" s="10" t="s">
        <v>0</v>
      </c>
      <c r="C1" s="11" t="s">
        <v>35</v>
      </c>
      <c r="D1" s="11" t="s">
        <v>36</v>
      </c>
      <c r="E1" s="11" t="s">
        <v>2</v>
      </c>
      <c r="F1" s="11" t="s">
        <v>3</v>
      </c>
      <c r="G1" s="11" t="s">
        <v>4</v>
      </c>
      <c r="H1" s="11"/>
      <c r="I1" s="11" t="s">
        <v>6</v>
      </c>
      <c r="J1" s="11" t="s">
        <v>66</v>
      </c>
      <c r="K1" s="11" t="s">
        <v>126</v>
      </c>
      <c r="L1" s="11" t="s">
        <v>41</v>
      </c>
      <c r="M1" s="11" t="s">
        <v>56</v>
      </c>
      <c r="N1" s="11" t="s">
        <v>39</v>
      </c>
      <c r="O1" s="12" t="s">
        <v>9</v>
      </c>
      <c r="P1" s="11" t="s">
        <v>33</v>
      </c>
      <c r="Q1" s="11" t="s">
        <v>11</v>
      </c>
      <c r="R1" s="11" t="s">
        <v>86</v>
      </c>
      <c r="S1" s="11" t="s">
        <v>12</v>
      </c>
      <c r="T1" s="11" t="s">
        <v>40</v>
      </c>
      <c r="U1" s="11" t="s">
        <v>75</v>
      </c>
      <c r="V1" s="11" t="s">
        <v>87</v>
      </c>
      <c r="W1" s="11" t="s">
        <v>141</v>
      </c>
      <c r="X1" s="45"/>
      <c r="Z1" s="19"/>
      <c r="AA1" s="7"/>
      <c r="AB1" s="6"/>
      <c r="AC1" s="8"/>
      <c r="AD1" s="1"/>
      <c r="AF1" s="1"/>
      <c r="AG1" s="1"/>
      <c r="AH1" s="2"/>
      <c r="AI1" s="1"/>
      <c r="AJ1" s="1"/>
    </row>
    <row r="2" spans="1:36" ht="18.75">
      <c r="A2" s="14"/>
      <c r="B2" s="14" t="s">
        <v>15</v>
      </c>
      <c r="C2" s="15"/>
      <c r="D2" s="15"/>
      <c r="E2" s="15"/>
      <c r="F2" s="15"/>
      <c r="G2" s="15"/>
      <c r="H2" s="9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  <c r="AC2" s="3"/>
    </row>
    <row r="3" spans="1:36" ht="15.75" customHeight="1">
      <c r="A3" s="34"/>
      <c r="B3" s="9" t="s">
        <v>179</v>
      </c>
      <c r="C3" s="15">
        <v>0.25</v>
      </c>
      <c r="D3" s="15"/>
      <c r="E3" s="15"/>
      <c r="F3" s="15"/>
      <c r="G3" s="15"/>
      <c r="H3" s="9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  <c r="AC3" s="3"/>
    </row>
    <row r="4" spans="1:36" ht="15.75" customHeight="1">
      <c r="A4" s="37" t="s">
        <v>16</v>
      </c>
      <c r="B4" s="9" t="s">
        <v>147</v>
      </c>
      <c r="C4" s="15"/>
      <c r="D4" s="15"/>
      <c r="E4" s="15"/>
      <c r="F4" s="15"/>
      <c r="G4" s="15">
        <v>1</v>
      </c>
      <c r="H4" s="9"/>
      <c r="I4" s="9"/>
      <c r="J4" s="9"/>
      <c r="K4" s="15"/>
      <c r="L4" s="15"/>
      <c r="M4" s="15"/>
      <c r="N4" s="15"/>
      <c r="O4" s="15"/>
      <c r="P4" s="15"/>
      <c r="Q4" s="15"/>
      <c r="R4" s="15"/>
      <c r="S4" s="15">
        <v>0.1</v>
      </c>
      <c r="T4" s="15"/>
      <c r="U4" s="15"/>
      <c r="V4" s="15"/>
      <c r="W4" s="15"/>
      <c r="X4" s="9"/>
      <c r="Y4" s="3"/>
      <c r="Z4" s="3"/>
      <c r="AA4" s="3"/>
      <c r="AB4" s="3"/>
      <c r="AC4" s="3"/>
    </row>
    <row r="5" spans="1:36" ht="15.75" customHeight="1">
      <c r="A5" s="35"/>
      <c r="B5" s="9" t="s">
        <v>18</v>
      </c>
      <c r="C5" s="15"/>
      <c r="D5" s="15"/>
      <c r="E5" s="15"/>
      <c r="F5" s="15">
        <v>0.1</v>
      </c>
      <c r="G5" s="15"/>
      <c r="H5" s="9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  <c r="AC5" s="3"/>
    </row>
    <row r="6" spans="1:36" ht="15.75" customHeight="1">
      <c r="A6" s="35"/>
      <c r="B6" s="9" t="s">
        <v>142</v>
      </c>
      <c r="C6" s="15"/>
      <c r="D6" s="15"/>
      <c r="E6" s="15"/>
      <c r="F6" s="15">
        <v>0.12</v>
      </c>
      <c r="G6" s="15"/>
      <c r="H6" s="24"/>
      <c r="I6" s="24"/>
      <c r="J6" s="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>
        <v>0.01</v>
      </c>
      <c r="W6" s="15"/>
      <c r="X6" s="9"/>
      <c r="Y6" s="3"/>
      <c r="Z6" s="3"/>
      <c r="AA6" s="3"/>
      <c r="AB6" s="3"/>
      <c r="AC6" s="3"/>
    </row>
    <row r="7" spans="1:36" ht="15.75" customHeight="1" thickBot="1">
      <c r="A7" s="31"/>
      <c r="B7" s="9" t="s">
        <v>58</v>
      </c>
      <c r="C7" s="49"/>
      <c r="D7" s="49"/>
      <c r="E7" s="49">
        <v>1</v>
      </c>
      <c r="F7" s="49"/>
      <c r="G7" s="49"/>
      <c r="H7" s="50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  <c r="AC7" s="3"/>
    </row>
    <row r="8" spans="1:36" ht="15.75" customHeight="1">
      <c r="A8" s="35"/>
      <c r="B8" s="21" t="s">
        <v>70</v>
      </c>
      <c r="C8" s="47"/>
      <c r="D8" s="47"/>
      <c r="E8" s="47"/>
      <c r="F8" s="47"/>
      <c r="G8" s="47"/>
      <c r="H8" s="48"/>
      <c r="I8" s="48"/>
      <c r="J8" s="48">
        <v>0.32</v>
      </c>
      <c r="K8" s="47"/>
      <c r="L8" s="47"/>
      <c r="M8" s="47"/>
      <c r="N8" s="47"/>
      <c r="O8" s="47">
        <v>0.12</v>
      </c>
      <c r="P8" s="47">
        <v>0.11</v>
      </c>
      <c r="Q8" s="47">
        <v>1</v>
      </c>
      <c r="R8" s="47"/>
      <c r="S8" s="47"/>
      <c r="T8" s="47"/>
      <c r="U8" s="47"/>
      <c r="V8" s="47"/>
      <c r="W8" s="47"/>
      <c r="X8" s="9"/>
      <c r="Y8" s="3"/>
      <c r="Z8" s="3"/>
      <c r="AA8" s="3"/>
      <c r="AB8" s="3"/>
      <c r="AC8" s="3"/>
    </row>
    <row r="9" spans="1:36" ht="15.75" customHeight="1">
      <c r="A9" s="35"/>
      <c r="B9" s="21" t="s">
        <v>2</v>
      </c>
      <c r="C9" s="15"/>
      <c r="D9" s="15"/>
      <c r="E9" s="15">
        <v>1</v>
      </c>
      <c r="F9" s="15"/>
      <c r="G9" s="15"/>
      <c r="H9" s="9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  <c r="AC9" s="3"/>
    </row>
    <row r="10" spans="1:36" ht="15" customHeight="1">
      <c r="A10" s="37" t="s">
        <v>19</v>
      </c>
      <c r="B10" s="22" t="s">
        <v>205</v>
      </c>
      <c r="C10" s="15"/>
      <c r="D10" s="15"/>
      <c r="E10" s="15"/>
      <c r="F10" s="15"/>
      <c r="G10" s="15"/>
      <c r="H10" s="9"/>
      <c r="I10" s="9">
        <v>0.2</v>
      </c>
      <c r="J10" s="9"/>
      <c r="K10" s="15"/>
      <c r="L10" s="15">
        <v>0.27</v>
      </c>
      <c r="M10" s="15"/>
      <c r="N10" s="15"/>
      <c r="O10" s="15">
        <v>0.13</v>
      </c>
      <c r="P10" s="15">
        <v>0.1</v>
      </c>
      <c r="Q10" s="15"/>
      <c r="R10" s="15"/>
      <c r="S10" s="15"/>
      <c r="T10" s="15"/>
      <c r="U10" s="15"/>
      <c r="V10" s="15"/>
      <c r="W10" s="15"/>
      <c r="X10" s="9"/>
      <c r="Y10" s="3"/>
      <c r="Z10" s="3"/>
      <c r="AA10" s="3"/>
      <c r="AB10" s="3"/>
      <c r="AC10" s="3"/>
    </row>
    <row r="11" spans="1:36" ht="17.25" customHeight="1">
      <c r="A11" s="35"/>
      <c r="B11" s="21"/>
      <c r="C11" s="15"/>
      <c r="D11" s="15"/>
      <c r="E11" s="15"/>
      <c r="F11" s="15"/>
      <c r="G11" s="15"/>
      <c r="H11" s="9"/>
      <c r="I11" s="9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  <c r="AC11" s="3"/>
    </row>
    <row r="12" spans="1:36" ht="16.5" customHeight="1">
      <c r="A12" s="35"/>
      <c r="B12" s="21" t="s">
        <v>39</v>
      </c>
      <c r="C12" s="15"/>
      <c r="D12" s="15"/>
      <c r="E12" s="15"/>
      <c r="F12" s="15">
        <v>0.1</v>
      </c>
      <c r="G12" s="15"/>
      <c r="H12" s="24"/>
      <c r="I12" s="24"/>
      <c r="J12" s="9"/>
      <c r="K12" s="15"/>
      <c r="L12" s="15"/>
      <c r="M12" s="15"/>
      <c r="N12" s="15">
        <v>0.18</v>
      </c>
      <c r="O12" s="15"/>
      <c r="P12" s="15"/>
      <c r="Q12" s="15"/>
      <c r="R12" s="15"/>
      <c r="S12" s="15"/>
      <c r="T12" s="15"/>
      <c r="U12" s="15"/>
      <c r="V12" s="15"/>
      <c r="W12" s="15"/>
      <c r="X12" s="9"/>
      <c r="Y12" s="3"/>
      <c r="Z12" s="3"/>
      <c r="AA12" s="3"/>
      <c r="AB12" s="3"/>
      <c r="AC12" s="3"/>
    </row>
    <row r="13" spans="1:36" ht="15.75" customHeight="1">
      <c r="A13" s="35"/>
      <c r="B13" s="21"/>
      <c r="C13" s="15"/>
      <c r="D13" s="15"/>
      <c r="E13" s="15"/>
      <c r="F13" s="15"/>
      <c r="G13" s="15"/>
      <c r="H13" s="9"/>
      <c r="I13" s="9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  <c r="AC13" s="3"/>
    </row>
    <row r="14" spans="1:36" ht="16.5" customHeight="1" thickBot="1">
      <c r="A14" s="73"/>
      <c r="B14" s="74"/>
      <c r="C14" s="49"/>
      <c r="D14" s="49"/>
      <c r="E14" s="49"/>
      <c r="F14" s="49"/>
      <c r="G14" s="49"/>
      <c r="H14" s="50"/>
      <c r="I14" s="50"/>
      <c r="J14" s="5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  <c r="Y14" s="3"/>
      <c r="Z14" s="3"/>
      <c r="AA14" s="3"/>
      <c r="AB14" s="3"/>
      <c r="AC14" s="3"/>
    </row>
    <row r="15" spans="1:36" ht="16.5" customHeight="1">
      <c r="A15" s="40" t="s">
        <v>20</v>
      </c>
      <c r="B15" s="72" t="s">
        <v>151</v>
      </c>
      <c r="C15" s="47"/>
      <c r="D15" s="47"/>
      <c r="E15" s="47">
        <v>1</v>
      </c>
      <c r="F15" s="47"/>
      <c r="G15" s="47"/>
      <c r="H15" s="48"/>
      <c r="I15" s="48"/>
      <c r="J15" s="48"/>
      <c r="K15" s="47"/>
      <c r="L15" s="47"/>
      <c r="M15" s="47">
        <v>5</v>
      </c>
      <c r="N15" s="47"/>
      <c r="O15" s="47"/>
      <c r="P15" s="47"/>
      <c r="Q15" s="47"/>
      <c r="R15" s="47">
        <v>0.15</v>
      </c>
      <c r="S15" s="47"/>
      <c r="T15" s="47"/>
      <c r="U15" s="47"/>
      <c r="V15" s="58"/>
      <c r="W15" s="58"/>
      <c r="X15" s="48"/>
      <c r="Y15" s="3"/>
      <c r="Z15" s="3"/>
      <c r="AB15" s="3"/>
      <c r="AC15" s="3"/>
    </row>
    <row r="16" spans="1:36" ht="18" customHeight="1">
      <c r="A16" s="40"/>
      <c r="B16" s="9" t="s">
        <v>59</v>
      </c>
      <c r="C16" s="47"/>
      <c r="D16" s="47"/>
      <c r="E16" s="47"/>
      <c r="F16" s="47">
        <v>0.12</v>
      </c>
      <c r="G16" s="47"/>
      <c r="H16" s="48"/>
      <c r="I16" s="48"/>
      <c r="J16" s="48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>
        <v>0.01</v>
      </c>
      <c r="W16" s="47"/>
      <c r="X16" s="9"/>
      <c r="Y16" s="3"/>
      <c r="Z16" s="3"/>
      <c r="AA16" s="3"/>
      <c r="AB16" s="3"/>
      <c r="AC16" s="3"/>
    </row>
    <row r="17" spans="1:29" ht="16.5" customHeight="1">
      <c r="A17" s="32"/>
      <c r="B17" s="9" t="s">
        <v>141</v>
      </c>
      <c r="C17" s="47"/>
      <c r="D17" s="47"/>
      <c r="E17" s="47"/>
      <c r="F17" s="15"/>
      <c r="G17" s="47"/>
      <c r="H17" s="48"/>
      <c r="I17" s="48"/>
      <c r="J17" s="48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>
        <v>0.7</v>
      </c>
      <c r="X17" s="9"/>
      <c r="Y17" s="3"/>
      <c r="Z17" s="3"/>
      <c r="AA17" s="3"/>
      <c r="AB17" s="3"/>
      <c r="AC17" s="3"/>
    </row>
    <row r="18" spans="1:29" ht="21" customHeight="1">
      <c r="A18" s="32"/>
      <c r="B18" s="9"/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9"/>
      <c r="Y18" s="3"/>
      <c r="Z18" s="3"/>
      <c r="AA18" s="3"/>
      <c r="AB18" s="3"/>
      <c r="AC18" s="3"/>
    </row>
    <row r="19" spans="1:29" ht="18.75">
      <c r="A19" s="33" t="s">
        <v>21</v>
      </c>
      <c r="B19" s="33"/>
      <c r="C19" s="15">
        <f>C21/C20</f>
        <v>0.05</v>
      </c>
      <c r="D19" s="15">
        <f>D21/D20</f>
        <v>0</v>
      </c>
      <c r="E19" s="15">
        <f t="shared" ref="E19:R19" si="0">E21/E20</f>
        <v>0.6</v>
      </c>
      <c r="F19" s="15">
        <f t="shared" si="0"/>
        <v>8.7999999999999995E-2</v>
      </c>
      <c r="G19" s="15">
        <f t="shared" si="0"/>
        <v>0.2</v>
      </c>
      <c r="H19" s="15">
        <f t="shared" si="0"/>
        <v>0</v>
      </c>
      <c r="I19" s="15">
        <f t="shared" si="0"/>
        <v>0.04</v>
      </c>
      <c r="J19" s="15">
        <f t="shared" si="0"/>
        <v>6.4000000000000001E-2</v>
      </c>
      <c r="K19" s="15">
        <f t="shared" si="0"/>
        <v>0</v>
      </c>
      <c r="L19" s="15">
        <f t="shared" si="0"/>
        <v>5.4000000000000006E-2</v>
      </c>
      <c r="M19" s="15">
        <f t="shared" si="0"/>
        <v>1</v>
      </c>
      <c r="N19" s="15">
        <f t="shared" si="0"/>
        <v>3.5999999999999997E-2</v>
      </c>
      <c r="O19" s="15">
        <f t="shared" si="0"/>
        <v>0.05</v>
      </c>
      <c r="P19" s="15">
        <f t="shared" si="0"/>
        <v>4.2000000000000003E-2</v>
      </c>
      <c r="Q19" s="15">
        <f t="shared" si="0"/>
        <v>0.2</v>
      </c>
      <c r="R19" s="15">
        <f t="shared" si="0"/>
        <v>0.03</v>
      </c>
      <c r="S19" s="15">
        <f>S21/S20</f>
        <v>0.02</v>
      </c>
      <c r="T19" s="15">
        <f>T21/T20</f>
        <v>0</v>
      </c>
      <c r="U19" s="15">
        <f>U21/U20</f>
        <v>0</v>
      </c>
      <c r="V19" s="15">
        <f>V21/V20</f>
        <v>4.0000000000000001E-3</v>
      </c>
      <c r="W19" s="15">
        <f>W21/W20</f>
        <v>0.13999999999999999</v>
      </c>
      <c r="X19" s="9"/>
      <c r="Y19" s="3"/>
      <c r="Z19" s="3"/>
      <c r="AA19" s="3"/>
      <c r="AB19" s="3"/>
      <c r="AC19" s="3"/>
    </row>
    <row r="20" spans="1:29" ht="15.75">
      <c r="A20" s="30" t="s">
        <v>22</v>
      </c>
      <c r="B20" s="30"/>
      <c r="C20" s="17">
        <v>5</v>
      </c>
      <c r="D20" s="17">
        <v>7</v>
      </c>
      <c r="E20" s="17">
        <v>5</v>
      </c>
      <c r="F20" s="17">
        <v>5</v>
      </c>
      <c r="G20" s="17">
        <v>5</v>
      </c>
      <c r="H20" s="17">
        <v>9</v>
      </c>
      <c r="I20" s="17">
        <v>5</v>
      </c>
      <c r="J20" s="17">
        <v>5</v>
      </c>
      <c r="K20" s="17">
        <v>5</v>
      </c>
      <c r="L20" s="17">
        <v>5</v>
      </c>
      <c r="M20" s="17">
        <v>5</v>
      </c>
      <c r="N20" s="17">
        <v>5</v>
      </c>
      <c r="O20" s="17">
        <v>5</v>
      </c>
      <c r="P20" s="17">
        <v>5</v>
      </c>
      <c r="Q20" s="17">
        <v>5</v>
      </c>
      <c r="R20" s="17">
        <v>5</v>
      </c>
      <c r="S20" s="17">
        <v>5</v>
      </c>
      <c r="T20" s="17">
        <v>5</v>
      </c>
      <c r="U20" s="17">
        <v>5</v>
      </c>
      <c r="V20" s="17">
        <v>5</v>
      </c>
      <c r="W20" s="17">
        <v>5</v>
      </c>
      <c r="X20" s="9"/>
      <c r="Y20" s="3"/>
      <c r="Z20" s="3"/>
      <c r="AA20" s="3"/>
      <c r="AB20" s="3"/>
      <c r="AC20" s="3"/>
    </row>
    <row r="21" spans="1:29" ht="16.5" customHeight="1">
      <c r="A21" s="36" t="s">
        <v>23</v>
      </c>
      <c r="B21" s="36"/>
      <c r="C21" s="15">
        <f>C3+C4+C5+C6+C7+C8+C9+C10+C11+C12+C13+C14+C15+C16+C17+C18</f>
        <v>0.25</v>
      </c>
      <c r="D21" s="15">
        <f>D3+D4+D5+D6+D7+D8+D9+D10+D11+D12+D13+D14+D15+D16+D17+D18</f>
        <v>0</v>
      </c>
      <c r="E21" s="15">
        <f t="shared" ref="E21:V21" si="1">E3+E4+E5+E6+E7+E8+E9+E10+E11+E12+E13+E14+E15+E16+E17+E18</f>
        <v>3</v>
      </c>
      <c r="F21" s="15">
        <f t="shared" si="1"/>
        <v>0.44</v>
      </c>
      <c r="G21" s="15">
        <f t="shared" si="1"/>
        <v>1</v>
      </c>
      <c r="H21" s="15">
        <f t="shared" si="1"/>
        <v>0</v>
      </c>
      <c r="I21" s="15">
        <f t="shared" si="1"/>
        <v>0.2</v>
      </c>
      <c r="J21" s="15">
        <f t="shared" si="1"/>
        <v>0.32</v>
      </c>
      <c r="K21" s="15">
        <f t="shared" si="1"/>
        <v>0</v>
      </c>
      <c r="L21" s="15">
        <f t="shared" si="1"/>
        <v>0.27</v>
      </c>
      <c r="M21" s="15">
        <f t="shared" si="1"/>
        <v>5</v>
      </c>
      <c r="N21" s="15">
        <f t="shared" si="1"/>
        <v>0.18</v>
      </c>
      <c r="O21" s="15">
        <f t="shared" si="1"/>
        <v>0.25</v>
      </c>
      <c r="P21" s="15">
        <f t="shared" si="1"/>
        <v>0.21000000000000002</v>
      </c>
      <c r="Q21" s="15">
        <f t="shared" si="1"/>
        <v>1</v>
      </c>
      <c r="R21" s="15">
        <f t="shared" si="1"/>
        <v>0.15</v>
      </c>
      <c r="S21" s="15">
        <f t="shared" si="1"/>
        <v>0.1</v>
      </c>
      <c r="T21" s="15">
        <f t="shared" si="1"/>
        <v>0</v>
      </c>
      <c r="U21" s="15">
        <f t="shared" si="1"/>
        <v>0</v>
      </c>
      <c r="V21" s="15">
        <f t="shared" si="1"/>
        <v>0.02</v>
      </c>
      <c r="W21" s="15">
        <f>W3+W4+W5+W6+W7+W8+W9+W10+W11+W12+W13+W14+W15+W16+W17+W18</f>
        <v>0.7</v>
      </c>
      <c r="X21" s="9"/>
      <c r="Y21" s="3"/>
      <c r="Z21" s="3"/>
      <c r="AA21" s="3"/>
      <c r="AB21" s="3"/>
      <c r="AC21" s="3"/>
    </row>
    <row r="22" spans="1:29" ht="18.75">
      <c r="A22" s="30" t="s">
        <v>24</v>
      </c>
      <c r="B22" s="30"/>
      <c r="C22" s="15">
        <v>85</v>
      </c>
      <c r="D22" s="15"/>
      <c r="E22" s="15">
        <v>25</v>
      </c>
      <c r="F22" s="27">
        <v>55</v>
      </c>
      <c r="G22" s="27">
        <v>60</v>
      </c>
      <c r="H22" s="27"/>
      <c r="I22" s="27">
        <v>72</v>
      </c>
      <c r="J22" s="27">
        <v>184</v>
      </c>
      <c r="K22" s="27">
        <v>150</v>
      </c>
      <c r="L22" s="27">
        <v>405</v>
      </c>
      <c r="M22" s="27">
        <v>8</v>
      </c>
      <c r="N22" s="27">
        <v>150</v>
      </c>
      <c r="O22" s="27">
        <v>38</v>
      </c>
      <c r="P22" s="27">
        <v>43</v>
      </c>
      <c r="Q22" s="27">
        <v>44</v>
      </c>
      <c r="R22" s="27">
        <v>108</v>
      </c>
      <c r="S22" s="27">
        <v>425</v>
      </c>
      <c r="T22" s="27">
        <v>105</v>
      </c>
      <c r="U22" s="27">
        <v>150</v>
      </c>
      <c r="V22" s="27">
        <v>800</v>
      </c>
      <c r="W22" s="27">
        <v>118</v>
      </c>
      <c r="X22" s="9"/>
      <c r="Y22" s="3"/>
      <c r="Z22" s="3"/>
      <c r="AA22" s="3"/>
      <c r="AB22" s="3"/>
      <c r="AC22" s="3"/>
    </row>
    <row r="23" spans="1:29" ht="18.75">
      <c r="A23" s="30" t="s">
        <v>25</v>
      </c>
      <c r="B23" s="30"/>
      <c r="C23" s="16">
        <f t="shared" ref="C23:W23" si="2">PRODUCT(C21:C22)</f>
        <v>21.25</v>
      </c>
      <c r="D23" s="16">
        <f>PRODUCT(D21:D22)</f>
        <v>0</v>
      </c>
      <c r="E23" s="16">
        <f t="shared" si="2"/>
        <v>75</v>
      </c>
      <c r="F23" s="16">
        <f t="shared" si="2"/>
        <v>24.2</v>
      </c>
      <c r="G23" s="16">
        <f t="shared" si="2"/>
        <v>60</v>
      </c>
      <c r="H23" s="16">
        <f t="shared" si="2"/>
        <v>0</v>
      </c>
      <c r="I23" s="16">
        <f t="shared" si="2"/>
        <v>14.4</v>
      </c>
      <c r="J23" s="16">
        <f t="shared" si="2"/>
        <v>58.88</v>
      </c>
      <c r="K23" s="16">
        <f t="shared" si="2"/>
        <v>0</v>
      </c>
      <c r="L23" s="16">
        <f t="shared" si="2"/>
        <v>109.35000000000001</v>
      </c>
      <c r="M23" s="16">
        <f t="shared" si="2"/>
        <v>40</v>
      </c>
      <c r="N23" s="16">
        <f t="shared" si="2"/>
        <v>27</v>
      </c>
      <c r="O23" s="16">
        <f t="shared" si="2"/>
        <v>9.5</v>
      </c>
      <c r="P23" s="16">
        <f t="shared" si="2"/>
        <v>9.0300000000000011</v>
      </c>
      <c r="Q23" s="16">
        <f t="shared" si="2"/>
        <v>44</v>
      </c>
      <c r="R23" s="16">
        <f t="shared" si="2"/>
        <v>16.2</v>
      </c>
      <c r="S23" s="16">
        <f t="shared" si="2"/>
        <v>42.5</v>
      </c>
      <c r="T23" s="16">
        <f t="shared" si="2"/>
        <v>0</v>
      </c>
      <c r="U23" s="16">
        <f t="shared" si="2"/>
        <v>0</v>
      </c>
      <c r="V23" s="16">
        <f t="shared" si="2"/>
        <v>16</v>
      </c>
      <c r="W23" s="16">
        <f t="shared" si="2"/>
        <v>82.6</v>
      </c>
      <c r="X23" s="23">
        <f>SUM(C23:W23)</f>
        <v>649.91</v>
      </c>
      <c r="Y23" s="28">
        <f ca="1">X23+'13.01'!X23</f>
        <v>3722.66</v>
      </c>
      <c r="Z23" s="28"/>
      <c r="AA23" s="3"/>
      <c r="AB23" s="3"/>
      <c r="AC23" s="3"/>
    </row>
    <row r="24" spans="1:29"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4"/>
      <c r="W25" s="5"/>
    </row>
    <row r="26" spans="1:29" ht="15.75">
      <c r="A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9" ht="15.75">
      <c r="B27" s="4" t="s">
        <v>28</v>
      </c>
      <c r="C27" s="4" t="s">
        <v>29</v>
      </c>
      <c r="D27" s="4"/>
      <c r="E27" s="4"/>
      <c r="F27" s="4"/>
      <c r="G27" s="4"/>
      <c r="M27" s="4" t="s">
        <v>30</v>
      </c>
      <c r="P27" s="216" t="s">
        <v>78</v>
      </c>
      <c r="Q27" s="216"/>
      <c r="R27" s="216"/>
      <c r="S27" s="216"/>
      <c r="T27" s="216"/>
      <c r="U27" s="216"/>
    </row>
  </sheetData>
  <mergeCells count="1">
    <mergeCell ref="P27:U27"/>
  </mergeCells>
  <phoneticPr fontId="10" type="noConversion"/>
  <pageMargins left="0.31496062992125984" right="0.31496062992125984" top="0.55118110236220474" bottom="0.15748031496062992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"/>
  <dimension ref="A1:Z28"/>
  <sheetViews>
    <sheetView showGridLines="0" zoomScale="75" workbookViewId="0">
      <selection activeCell="I15" sqref="I15"/>
    </sheetView>
  </sheetViews>
  <sheetFormatPr defaultRowHeight="15"/>
  <cols>
    <col min="1" max="1" width="21.42578125" customWidth="1"/>
    <col min="2" max="2" width="23.7109375" customWidth="1"/>
    <col min="3" max="3" width="8" customWidth="1"/>
    <col min="4" max="4" width="7.85546875" customWidth="1"/>
    <col min="5" max="5" width="8.7109375" customWidth="1"/>
    <col min="6" max="7" width="7.85546875" customWidth="1"/>
    <col min="8" max="8" width="8.5703125" customWidth="1"/>
    <col min="9" max="9" width="8.28515625" customWidth="1"/>
    <col min="10" max="10" width="7.5703125" customWidth="1"/>
    <col min="11" max="11" width="7.7109375" hidden="1" customWidth="1"/>
    <col min="12" max="12" width="8" customWidth="1"/>
    <col min="13" max="13" width="7.5703125" hidden="1" customWidth="1"/>
    <col min="14" max="14" width="7.85546875" customWidth="1"/>
    <col min="15" max="15" width="7.7109375" hidden="1" customWidth="1"/>
    <col min="16" max="16" width="8" customWidth="1"/>
    <col min="17" max="17" width="7.85546875" customWidth="1"/>
    <col min="18" max="18" width="7" customWidth="1"/>
    <col min="19" max="19" width="8.140625" customWidth="1"/>
    <col min="20" max="20" width="7.42578125" customWidth="1"/>
    <col min="21" max="21" width="8.140625" customWidth="1"/>
    <col min="22" max="22" width="7" customWidth="1"/>
    <col min="23" max="23" width="11" bestFit="1" customWidth="1"/>
    <col min="24" max="24" width="17.140625" customWidth="1"/>
    <col min="25" max="25" width="14.140625" customWidth="1"/>
  </cols>
  <sheetData>
    <row r="1" spans="1:23" ht="99.75" customHeight="1">
      <c r="A1" s="20" t="s">
        <v>238</v>
      </c>
      <c r="B1" s="10" t="s">
        <v>0</v>
      </c>
      <c r="C1" s="11" t="s">
        <v>241</v>
      </c>
      <c r="D1" s="11" t="s">
        <v>2</v>
      </c>
      <c r="E1" s="11" t="s">
        <v>65</v>
      </c>
      <c r="F1" s="11" t="s">
        <v>3</v>
      </c>
      <c r="G1" s="11" t="s">
        <v>6</v>
      </c>
      <c r="H1" s="11" t="s">
        <v>4</v>
      </c>
      <c r="I1" s="11" t="s">
        <v>34</v>
      </c>
      <c r="J1" s="11" t="s">
        <v>87</v>
      </c>
      <c r="K1" s="11" t="s">
        <v>10</v>
      </c>
      <c r="L1" s="12" t="s">
        <v>9</v>
      </c>
      <c r="M1" s="11" t="s">
        <v>135</v>
      </c>
      <c r="N1" s="11" t="s">
        <v>11</v>
      </c>
      <c r="O1" s="11" t="s">
        <v>61</v>
      </c>
      <c r="P1" s="11" t="s">
        <v>33</v>
      </c>
      <c r="Q1" s="11" t="s">
        <v>12</v>
      </c>
      <c r="R1" s="11" t="s">
        <v>13</v>
      </c>
      <c r="S1" s="11" t="s">
        <v>14</v>
      </c>
      <c r="T1" s="11" t="s">
        <v>36</v>
      </c>
      <c r="U1" s="11" t="s">
        <v>126</v>
      </c>
      <c r="V1" s="11" t="s">
        <v>39</v>
      </c>
      <c r="W1" s="9"/>
    </row>
    <row r="2" spans="1:23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9"/>
      <c r="K2" s="15"/>
      <c r="L2" s="15"/>
      <c r="M2" s="15"/>
      <c r="N2" s="15"/>
      <c r="O2" s="15"/>
      <c r="P2" s="15"/>
      <c r="Q2" s="15"/>
      <c r="R2" s="15"/>
      <c r="S2" s="15"/>
      <c r="T2" s="15"/>
      <c r="U2" s="9"/>
      <c r="V2" s="9"/>
      <c r="W2" s="9"/>
    </row>
    <row r="3" spans="1:23" ht="18.75">
      <c r="A3" s="34"/>
      <c r="B3" s="21" t="s">
        <v>239</v>
      </c>
      <c r="C3" s="15">
        <v>0.3</v>
      </c>
      <c r="D3" s="15"/>
      <c r="E3" s="15"/>
      <c r="F3" s="15"/>
      <c r="G3" s="15"/>
      <c r="H3" s="15"/>
      <c r="I3" s="9"/>
      <c r="J3" s="9"/>
      <c r="K3" s="15"/>
      <c r="L3" s="15"/>
      <c r="M3" s="15"/>
      <c r="N3" s="15"/>
      <c r="O3" s="15"/>
      <c r="P3" s="15"/>
      <c r="Q3" s="15"/>
      <c r="R3" s="15"/>
      <c r="S3" s="15"/>
      <c r="T3" s="15"/>
      <c r="U3" s="9"/>
      <c r="V3" s="9"/>
      <c r="W3" s="9"/>
    </row>
    <row r="4" spans="1:23" ht="18.75">
      <c r="A4" s="37" t="s">
        <v>16</v>
      </c>
      <c r="B4" s="21" t="s">
        <v>133</v>
      </c>
      <c r="C4" s="15"/>
      <c r="D4" s="15"/>
      <c r="E4" s="15"/>
      <c r="F4" s="15"/>
      <c r="G4" s="15"/>
      <c r="H4" s="15">
        <v>1</v>
      </c>
      <c r="I4" s="9"/>
      <c r="J4" s="9"/>
      <c r="K4" s="15"/>
      <c r="L4" s="15"/>
      <c r="M4" s="15"/>
      <c r="N4" s="15"/>
      <c r="O4" s="15"/>
      <c r="P4" s="15"/>
      <c r="Q4" s="15">
        <v>0.1</v>
      </c>
      <c r="R4" s="15"/>
      <c r="S4" s="15"/>
      <c r="T4" s="15"/>
      <c r="U4" s="9"/>
      <c r="V4" s="9"/>
      <c r="W4" s="9"/>
    </row>
    <row r="5" spans="1:23" ht="18.75">
      <c r="A5" s="35"/>
      <c r="B5" s="21" t="s">
        <v>18</v>
      </c>
      <c r="C5" s="15"/>
      <c r="D5" s="15"/>
      <c r="E5" s="15"/>
      <c r="F5" s="15">
        <v>0.1</v>
      </c>
      <c r="G5" s="15"/>
      <c r="H5" s="15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9"/>
      <c r="V5" s="9"/>
      <c r="W5" s="9"/>
    </row>
    <row r="6" spans="1:23" ht="18.75">
      <c r="A6" s="35"/>
      <c r="B6" s="9" t="s">
        <v>59</v>
      </c>
      <c r="C6" s="15"/>
      <c r="D6" s="15"/>
      <c r="E6" s="15"/>
      <c r="F6" s="15">
        <v>0.12</v>
      </c>
      <c r="G6" s="15"/>
      <c r="H6" s="15"/>
      <c r="I6" s="24"/>
      <c r="J6" s="9">
        <v>0.01</v>
      </c>
      <c r="K6" s="15"/>
      <c r="L6" s="15"/>
      <c r="M6" s="15"/>
      <c r="N6" s="15"/>
      <c r="O6" s="15"/>
      <c r="P6" s="15"/>
      <c r="Q6" s="11"/>
      <c r="R6" s="15"/>
      <c r="S6" s="15"/>
      <c r="T6" s="15"/>
      <c r="U6" s="15"/>
      <c r="V6" s="9"/>
      <c r="W6" s="9"/>
    </row>
    <row r="7" spans="1:23" ht="19.5" thickBot="1">
      <c r="A7" s="31"/>
      <c r="B7" s="21" t="s">
        <v>58</v>
      </c>
      <c r="C7" s="49"/>
      <c r="D7" s="49">
        <v>1</v>
      </c>
      <c r="E7" s="51"/>
      <c r="F7" s="49"/>
      <c r="G7" s="49"/>
      <c r="H7" s="49"/>
      <c r="I7" s="50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9"/>
    </row>
    <row r="8" spans="1:23" ht="18.75">
      <c r="A8" s="35"/>
      <c r="B8" s="21" t="s">
        <v>129</v>
      </c>
      <c r="C8" s="47"/>
      <c r="D8" s="47"/>
      <c r="E8" s="47"/>
      <c r="F8" s="47"/>
      <c r="G8" s="47">
        <v>0.2</v>
      </c>
      <c r="H8" s="47"/>
      <c r="I8" s="48"/>
      <c r="J8" s="48"/>
      <c r="K8" s="47"/>
      <c r="L8" s="47">
        <v>0.15</v>
      </c>
      <c r="M8" s="47"/>
      <c r="N8" s="47">
        <v>0.7</v>
      </c>
      <c r="O8" s="47"/>
      <c r="P8" s="47">
        <v>0.14000000000000001</v>
      </c>
      <c r="Q8" s="47"/>
      <c r="R8" s="47">
        <v>0.1</v>
      </c>
      <c r="S8" s="47"/>
      <c r="T8" s="47"/>
      <c r="U8" s="47">
        <v>0.1</v>
      </c>
      <c r="V8" s="47"/>
      <c r="W8" s="9"/>
    </row>
    <row r="9" spans="1:23" ht="18.75">
      <c r="A9" s="35"/>
      <c r="B9" s="21" t="s">
        <v>2</v>
      </c>
      <c r="C9" s="15"/>
      <c r="D9" s="15">
        <v>1</v>
      </c>
      <c r="E9" s="18"/>
      <c r="F9" s="15"/>
      <c r="G9" s="15"/>
      <c r="H9" s="15"/>
      <c r="I9" s="9"/>
      <c r="J9" s="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  <c r="W9" s="9"/>
    </row>
    <row r="10" spans="1:23" ht="18.75">
      <c r="A10" s="37" t="s">
        <v>19</v>
      </c>
      <c r="B10" s="22" t="s">
        <v>240</v>
      </c>
      <c r="C10" s="15"/>
      <c r="D10" s="15"/>
      <c r="E10" s="15">
        <v>0.33</v>
      </c>
      <c r="F10" s="15"/>
      <c r="G10" s="15"/>
      <c r="H10" s="15">
        <v>0.5</v>
      </c>
      <c r="I10" s="9"/>
      <c r="J10" s="9"/>
      <c r="K10" s="15"/>
      <c r="L10" s="15"/>
      <c r="M10" s="15"/>
      <c r="N10" s="15">
        <v>1</v>
      </c>
      <c r="O10" s="15"/>
      <c r="P10" s="15"/>
      <c r="Q10" s="15">
        <v>0.05</v>
      </c>
      <c r="R10" s="15">
        <v>0.12</v>
      </c>
      <c r="S10" s="15"/>
      <c r="T10" s="15"/>
      <c r="U10" s="15"/>
      <c r="V10" s="9"/>
      <c r="W10" s="9"/>
    </row>
    <row r="11" spans="1:23" ht="18.75">
      <c r="A11" s="35"/>
      <c r="B11" s="21"/>
      <c r="C11" s="15"/>
      <c r="D11" s="15"/>
      <c r="E11" s="15"/>
      <c r="F11" s="15"/>
      <c r="G11" s="15"/>
      <c r="H11" s="15"/>
      <c r="I11" s="24"/>
      <c r="J11" s="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9"/>
      <c r="W11" s="9"/>
    </row>
    <row r="12" spans="1:23" ht="18.75">
      <c r="A12" s="35"/>
      <c r="B12" s="21" t="s">
        <v>76</v>
      </c>
      <c r="C12" s="15"/>
      <c r="D12" s="15"/>
      <c r="E12" s="15"/>
      <c r="F12" s="15">
        <v>0.12</v>
      </c>
      <c r="G12" s="15"/>
      <c r="H12" s="15"/>
      <c r="I12" s="9">
        <v>0.6</v>
      </c>
      <c r="J12" s="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9"/>
      <c r="W12" s="9"/>
    </row>
    <row r="13" spans="1:23" ht="18.75">
      <c r="A13" s="35"/>
      <c r="B13" s="9"/>
      <c r="C13" s="15"/>
      <c r="D13" s="15"/>
      <c r="E13" s="15"/>
      <c r="F13" s="15"/>
      <c r="G13" s="15"/>
      <c r="H13" s="15"/>
      <c r="I13" s="24"/>
      <c r="J13" s="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  <c r="W13" s="9"/>
    </row>
    <row r="14" spans="1:23" ht="18.75">
      <c r="A14" s="31"/>
      <c r="B14" s="21"/>
      <c r="C14" s="15"/>
      <c r="D14" s="15"/>
      <c r="E14" s="15"/>
      <c r="F14" s="15"/>
      <c r="G14" s="15"/>
      <c r="H14" s="15"/>
      <c r="I14" s="9"/>
      <c r="J14" s="9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9"/>
    </row>
    <row r="15" spans="1:23" ht="19.5" thickBot="1">
      <c r="A15" s="40"/>
      <c r="B15" s="21"/>
      <c r="C15" s="49"/>
      <c r="D15" s="49"/>
      <c r="E15" s="49"/>
      <c r="F15" s="49"/>
      <c r="G15" s="49"/>
      <c r="H15" s="49"/>
      <c r="I15" s="50"/>
      <c r="J15" s="50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9"/>
    </row>
    <row r="16" spans="1:23" ht="18.75">
      <c r="A16" s="40" t="s">
        <v>20</v>
      </c>
      <c r="B16" s="9" t="s">
        <v>14</v>
      </c>
      <c r="C16" s="47"/>
      <c r="D16" s="47"/>
      <c r="E16" s="47"/>
      <c r="F16" s="47"/>
      <c r="G16" s="47"/>
      <c r="H16" s="47"/>
      <c r="I16" s="48"/>
      <c r="J16" s="48"/>
      <c r="K16" s="47"/>
      <c r="L16" s="47"/>
      <c r="M16" s="47"/>
      <c r="N16" s="47"/>
      <c r="O16" s="47"/>
      <c r="P16" s="47"/>
      <c r="Q16" s="47"/>
      <c r="R16" s="47"/>
      <c r="S16" s="47">
        <v>0.36</v>
      </c>
      <c r="T16" s="47"/>
      <c r="U16" s="47"/>
      <c r="V16" s="48"/>
      <c r="W16" s="9"/>
    </row>
    <row r="17" spans="1:26" ht="18.75">
      <c r="A17" s="32"/>
      <c r="B17" s="9" t="s">
        <v>39</v>
      </c>
      <c r="C17" s="15"/>
      <c r="D17" s="15"/>
      <c r="E17" s="15"/>
      <c r="F17" s="15">
        <v>0.1</v>
      </c>
      <c r="G17" s="15"/>
      <c r="H17" s="15"/>
      <c r="I17" s="24"/>
      <c r="J17" s="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9">
        <v>0.18</v>
      </c>
      <c r="W17" s="9"/>
    </row>
    <row r="18" spans="1:26" ht="18.75">
      <c r="A18" s="32"/>
      <c r="B18" s="9" t="s">
        <v>36</v>
      </c>
      <c r="C18" s="9"/>
      <c r="D18" s="9"/>
      <c r="E18" s="9"/>
      <c r="F18" s="9"/>
      <c r="G18" s="9"/>
      <c r="H18" s="9"/>
      <c r="I18" s="9"/>
      <c r="J18" s="9"/>
      <c r="K18" s="15"/>
      <c r="L18" s="15"/>
      <c r="M18" s="15"/>
      <c r="N18" s="15"/>
      <c r="O18" s="15"/>
      <c r="P18" s="15"/>
      <c r="Q18" s="15"/>
      <c r="R18" s="15"/>
      <c r="S18" s="15"/>
      <c r="T18" s="15">
        <v>0.16</v>
      </c>
      <c r="U18" s="15"/>
      <c r="V18" s="9"/>
      <c r="W18" s="9"/>
    </row>
    <row r="19" spans="1:26" ht="18.75">
      <c r="A19" s="33" t="s">
        <v>21</v>
      </c>
      <c r="B19" s="33"/>
      <c r="C19" s="15">
        <f t="shared" ref="C19:V19" si="0">C21/C20</f>
        <v>4.9999999999999996E-2</v>
      </c>
      <c r="D19" s="15">
        <f t="shared" si="0"/>
        <v>0.33333333333333331</v>
      </c>
      <c r="E19" s="15">
        <f t="shared" si="0"/>
        <v>5.5E-2</v>
      </c>
      <c r="F19" s="15">
        <f t="shared" si="0"/>
        <v>7.333333333333332E-2</v>
      </c>
      <c r="G19" s="15">
        <f>G21/G20</f>
        <v>3.3333333333333333E-2</v>
      </c>
      <c r="H19" s="15">
        <f t="shared" si="0"/>
        <v>0.25</v>
      </c>
      <c r="I19" s="15">
        <f t="shared" si="0"/>
        <v>9.9999999999999992E-2</v>
      </c>
      <c r="J19" s="15">
        <f t="shared" si="0"/>
        <v>1.6666666666666668E-3</v>
      </c>
      <c r="K19" s="15">
        <f t="shared" si="0"/>
        <v>0</v>
      </c>
      <c r="L19" s="15">
        <f t="shared" si="0"/>
        <v>2.4999999999999998E-2</v>
      </c>
      <c r="M19" s="15">
        <f t="shared" si="0"/>
        <v>0</v>
      </c>
      <c r="N19" s="15">
        <f t="shared" si="0"/>
        <v>0.28333333333333333</v>
      </c>
      <c r="O19" s="15">
        <f t="shared" si="0"/>
        <v>0</v>
      </c>
      <c r="P19" s="15">
        <f t="shared" si="0"/>
        <v>2.3333333333333334E-2</v>
      </c>
      <c r="Q19" s="15">
        <f t="shared" si="0"/>
        <v>2.5000000000000005E-2</v>
      </c>
      <c r="R19" s="15">
        <f t="shared" si="0"/>
        <v>3.6666666666666667E-2</v>
      </c>
      <c r="S19" s="15">
        <f t="shared" si="0"/>
        <v>0.06</v>
      </c>
      <c r="T19" s="15">
        <f>T21/T20</f>
        <v>2.6666666666666668E-2</v>
      </c>
      <c r="U19" s="15">
        <f t="shared" si="0"/>
        <v>1.2500000000000001E-2</v>
      </c>
      <c r="V19" s="15">
        <f t="shared" si="0"/>
        <v>0.03</v>
      </c>
      <c r="W19" s="9"/>
    </row>
    <row r="20" spans="1:26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6</v>
      </c>
      <c r="K20" s="17">
        <v>8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17">
        <v>6</v>
      </c>
      <c r="T20" s="17">
        <v>6</v>
      </c>
      <c r="U20" s="17">
        <v>8</v>
      </c>
      <c r="V20" s="17">
        <v>6</v>
      </c>
      <c r="W20" s="9"/>
    </row>
    <row r="21" spans="1:26" ht="17.25" customHeight="1">
      <c r="A21" s="214" t="s">
        <v>23</v>
      </c>
      <c r="B21" s="215"/>
      <c r="C21" s="15">
        <f t="shared" ref="C21:U21" si="1">C3+C4+C5+C6+C7+C8+C9+C10+C11+C12+C13+C14+C15+C16+C17+C18</f>
        <v>0.3</v>
      </c>
      <c r="D21" s="15">
        <f t="shared" si="1"/>
        <v>2</v>
      </c>
      <c r="E21" s="15">
        <f t="shared" si="1"/>
        <v>0.33</v>
      </c>
      <c r="F21" s="15">
        <f t="shared" si="1"/>
        <v>0.43999999999999995</v>
      </c>
      <c r="G21" s="15">
        <f>G3+G4+G5+G6+G7+G8+G9+G10+G11+G12+G13+G14+G15+G16+G17+G18</f>
        <v>0.2</v>
      </c>
      <c r="H21" s="15">
        <f t="shared" si="1"/>
        <v>1.5</v>
      </c>
      <c r="I21" s="15">
        <f t="shared" si="1"/>
        <v>0.6</v>
      </c>
      <c r="J21" s="15">
        <f t="shared" si="1"/>
        <v>0.01</v>
      </c>
      <c r="K21" s="15">
        <f t="shared" si="1"/>
        <v>0</v>
      </c>
      <c r="L21" s="15">
        <f t="shared" si="1"/>
        <v>0.15</v>
      </c>
      <c r="M21" s="15">
        <f t="shared" si="1"/>
        <v>0</v>
      </c>
      <c r="N21" s="15">
        <f t="shared" si="1"/>
        <v>1.7</v>
      </c>
      <c r="O21" s="15">
        <f t="shared" si="1"/>
        <v>0</v>
      </c>
      <c r="P21" s="15">
        <f t="shared" si="1"/>
        <v>0.14000000000000001</v>
      </c>
      <c r="Q21" s="15">
        <f t="shared" si="1"/>
        <v>0.15000000000000002</v>
      </c>
      <c r="R21" s="15">
        <f t="shared" si="1"/>
        <v>0.22</v>
      </c>
      <c r="S21" s="15">
        <f t="shared" si="1"/>
        <v>0.36</v>
      </c>
      <c r="T21" s="15">
        <f>T3+T4+T5+T6+T7+T8+T9+T10+T11+T12+T13+T14+T15+T16+T17+T18</f>
        <v>0.16</v>
      </c>
      <c r="U21" s="15">
        <f t="shared" si="1"/>
        <v>0.1</v>
      </c>
      <c r="V21" s="15">
        <f>U3+U4+U5+V6+V7+V8+V9+V10+V11+V12+V13+V14+V15+V16+V17+V18</f>
        <v>0.18</v>
      </c>
      <c r="W21" s="9"/>
    </row>
    <row r="22" spans="1:26" ht="18.75">
      <c r="A22" s="30" t="s">
        <v>24</v>
      </c>
      <c r="B22" s="30"/>
      <c r="C22" s="15">
        <v>41</v>
      </c>
      <c r="D22" s="46">
        <v>25</v>
      </c>
      <c r="E22" s="15">
        <v>459</v>
      </c>
      <c r="F22" s="15">
        <v>55</v>
      </c>
      <c r="G22" s="15">
        <v>72</v>
      </c>
      <c r="H22" s="27">
        <v>60</v>
      </c>
      <c r="I22" s="27">
        <v>69</v>
      </c>
      <c r="J22" s="27">
        <v>800</v>
      </c>
      <c r="K22" s="27">
        <v>627</v>
      </c>
      <c r="L22" s="27">
        <v>38</v>
      </c>
      <c r="M22" s="27"/>
      <c r="N22" s="27">
        <v>44</v>
      </c>
      <c r="O22" s="27">
        <v>825</v>
      </c>
      <c r="P22" s="27">
        <v>43</v>
      </c>
      <c r="Q22" s="15">
        <v>425</v>
      </c>
      <c r="R22" s="27">
        <v>108</v>
      </c>
      <c r="S22" s="27">
        <v>127</v>
      </c>
      <c r="T22" s="27">
        <v>299</v>
      </c>
      <c r="U22" s="27">
        <v>170</v>
      </c>
      <c r="V22" s="27">
        <v>150</v>
      </c>
      <c r="W22" s="9"/>
    </row>
    <row r="23" spans="1:26" ht="18.75">
      <c r="A23" s="30" t="s">
        <v>25</v>
      </c>
      <c r="B23" s="30"/>
      <c r="C23" s="16">
        <f t="shared" ref="C23:V23" si="2">PRODUCT(C21:C22)</f>
        <v>12.299999999999999</v>
      </c>
      <c r="D23" s="16">
        <f t="shared" si="2"/>
        <v>50</v>
      </c>
      <c r="E23" s="16">
        <f t="shared" si="2"/>
        <v>151.47</v>
      </c>
      <c r="F23" s="16">
        <f t="shared" si="2"/>
        <v>24.199999999999996</v>
      </c>
      <c r="G23" s="16">
        <f t="shared" si="2"/>
        <v>14.4</v>
      </c>
      <c r="H23" s="16">
        <f t="shared" si="2"/>
        <v>90</v>
      </c>
      <c r="I23" s="16">
        <f t="shared" si="2"/>
        <v>41.4</v>
      </c>
      <c r="J23" s="16">
        <f t="shared" si="2"/>
        <v>8</v>
      </c>
      <c r="K23" s="16">
        <f t="shared" si="2"/>
        <v>0</v>
      </c>
      <c r="L23" s="16">
        <f t="shared" si="2"/>
        <v>5.7</v>
      </c>
      <c r="M23" s="16">
        <f t="shared" si="2"/>
        <v>0</v>
      </c>
      <c r="N23" s="16">
        <f t="shared" si="2"/>
        <v>74.8</v>
      </c>
      <c r="O23" s="16">
        <f t="shared" si="2"/>
        <v>0</v>
      </c>
      <c r="P23" s="16">
        <f t="shared" si="2"/>
        <v>6.0200000000000005</v>
      </c>
      <c r="Q23" s="16">
        <f t="shared" si="2"/>
        <v>63.750000000000007</v>
      </c>
      <c r="R23" s="16">
        <f t="shared" si="2"/>
        <v>23.76</v>
      </c>
      <c r="S23" s="16">
        <f t="shared" si="2"/>
        <v>45.72</v>
      </c>
      <c r="T23" s="16">
        <f t="shared" si="2"/>
        <v>47.84</v>
      </c>
      <c r="U23" s="16">
        <f t="shared" si="2"/>
        <v>17</v>
      </c>
      <c r="V23" s="16">
        <f t="shared" si="2"/>
        <v>27</v>
      </c>
      <c r="W23" s="23">
        <f>SUM(C23:V23)</f>
        <v>703.36</v>
      </c>
      <c r="X23" s="29">
        <f ca="1">W23+'14.01'!Y23</f>
        <v>4426.0199999999995</v>
      </c>
      <c r="Y23" s="29"/>
    </row>
    <row r="24" spans="1:26" ht="18.75">
      <c r="P24" s="59"/>
      <c r="R24" s="3"/>
      <c r="S24" s="3"/>
      <c r="T24" s="3"/>
      <c r="U24" s="3"/>
      <c r="V24" s="3"/>
      <c r="W24" s="3"/>
      <c r="X24" s="3"/>
      <c r="Y24" s="29"/>
    </row>
    <row r="25" spans="1:26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27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75"/>
      <c r="Z25" s="29"/>
    </row>
    <row r="26" spans="1:26" ht="15.75">
      <c r="A26" s="4"/>
      <c r="J26" s="4"/>
      <c r="K26" s="4"/>
      <c r="L26" s="4"/>
      <c r="M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6" ht="15.75">
      <c r="B27" s="4" t="s">
        <v>28</v>
      </c>
      <c r="C27" s="4" t="s">
        <v>29</v>
      </c>
      <c r="D27" s="4"/>
      <c r="E27" s="4"/>
      <c r="F27" s="4"/>
      <c r="G27" s="4"/>
      <c r="H27" s="4"/>
      <c r="I27" s="4"/>
      <c r="N27" s="4" t="s">
        <v>30</v>
      </c>
      <c r="Q27" t="s">
        <v>31</v>
      </c>
      <c r="R27" t="s">
        <v>73</v>
      </c>
    </row>
    <row r="28" spans="1:26" ht="18.75">
      <c r="P28" s="53"/>
    </row>
  </sheetData>
  <mergeCells count="1">
    <mergeCell ref="A21:B21"/>
  </mergeCells>
  <phoneticPr fontId="10" type="noConversion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6"/>
  <dimension ref="A1:AI34"/>
  <sheetViews>
    <sheetView topLeftCell="A10" zoomScale="75" zoomScaleNormal="89" workbookViewId="0">
      <selection activeCell="C2" sqref="C2:W15"/>
    </sheetView>
  </sheetViews>
  <sheetFormatPr defaultRowHeight="15"/>
  <cols>
    <col min="1" max="1" width="14.7109375" customWidth="1"/>
    <col min="2" max="2" width="20.42578125" customWidth="1"/>
    <col min="3" max="3" width="7" customWidth="1"/>
    <col min="4" max="5" width="7.28515625" customWidth="1"/>
    <col min="6" max="6" width="8.85546875" customWidth="1"/>
    <col min="7" max="7" width="7.7109375" customWidth="1"/>
    <col min="8" max="8" width="8.7109375" customWidth="1"/>
    <col min="9" max="9" width="8.42578125" customWidth="1"/>
    <col min="10" max="10" width="8" customWidth="1"/>
    <col min="11" max="11" width="7.42578125" customWidth="1"/>
    <col min="12" max="12" width="7.5703125" customWidth="1"/>
    <col min="13" max="13" width="8" customWidth="1"/>
    <col min="14" max="14" width="8.5703125" customWidth="1"/>
    <col min="15" max="15" width="8.42578125" customWidth="1"/>
    <col min="16" max="17" width="8.5703125" customWidth="1"/>
    <col min="18" max="18" width="8" hidden="1" customWidth="1"/>
    <col min="19" max="19" width="7.5703125" customWidth="1"/>
    <col min="20" max="20" width="7.140625" hidden="1" customWidth="1"/>
    <col min="21" max="21" width="7" hidden="1" customWidth="1"/>
    <col min="22" max="22" width="7.5703125" hidden="1" customWidth="1"/>
    <col min="23" max="23" width="7.85546875" customWidth="1"/>
    <col min="24" max="24" width="10.85546875" customWidth="1"/>
    <col min="25" max="25" width="5.7109375" customWidth="1"/>
    <col min="26" max="26" width="16" customWidth="1"/>
    <col min="27" max="33" width="5.7109375" customWidth="1"/>
  </cols>
  <sheetData>
    <row r="1" spans="1:35" ht="124.5" customHeight="1">
      <c r="A1" s="20" t="s">
        <v>242</v>
      </c>
      <c r="B1" s="10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34</v>
      </c>
      <c r="H1" s="11" t="s">
        <v>65</v>
      </c>
      <c r="I1" s="11" t="s">
        <v>7</v>
      </c>
      <c r="J1" s="11" t="s">
        <v>5</v>
      </c>
      <c r="K1" s="11" t="s">
        <v>10</v>
      </c>
      <c r="L1" s="12" t="s">
        <v>9</v>
      </c>
      <c r="M1" s="11" t="s">
        <v>33</v>
      </c>
      <c r="N1" s="11" t="s">
        <v>11</v>
      </c>
      <c r="O1" s="11" t="s">
        <v>61</v>
      </c>
      <c r="P1" s="11" t="s">
        <v>12</v>
      </c>
      <c r="Q1" s="11" t="s">
        <v>56</v>
      </c>
      <c r="R1" s="11" t="s">
        <v>61</v>
      </c>
      <c r="S1" s="11" t="s">
        <v>13</v>
      </c>
      <c r="T1" s="11" t="s">
        <v>126</v>
      </c>
      <c r="U1" s="11" t="s">
        <v>75</v>
      </c>
      <c r="V1" s="11" t="s">
        <v>32</v>
      </c>
      <c r="W1" s="11" t="s">
        <v>63</v>
      </c>
      <c r="X1" s="45"/>
      <c r="Y1" s="19"/>
      <c r="Z1" s="7"/>
      <c r="AA1" s="6"/>
      <c r="AB1" s="8"/>
      <c r="AC1" s="1"/>
      <c r="AE1" s="1"/>
      <c r="AF1" s="1"/>
      <c r="AG1" s="2"/>
      <c r="AH1" s="1"/>
      <c r="AI1" s="1"/>
    </row>
    <row r="2" spans="1:35" ht="18.75">
      <c r="A2" s="14"/>
      <c r="B2" s="14" t="s">
        <v>15</v>
      </c>
      <c r="C2" s="15"/>
      <c r="D2" s="15"/>
      <c r="E2" s="15"/>
      <c r="F2" s="15"/>
      <c r="G2" s="9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9"/>
      <c r="Y2" s="3"/>
      <c r="Z2" s="3"/>
      <c r="AA2" s="3"/>
      <c r="AB2" s="3"/>
    </row>
    <row r="3" spans="1:35" ht="15.75" customHeight="1">
      <c r="A3" s="34"/>
      <c r="B3" s="9" t="s">
        <v>243</v>
      </c>
      <c r="C3" s="15">
        <v>0.3</v>
      </c>
      <c r="D3" s="15"/>
      <c r="E3" s="15"/>
      <c r="F3" s="15"/>
      <c r="G3" s="9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9"/>
      <c r="Y3" s="3"/>
      <c r="Z3" s="3"/>
      <c r="AA3" s="3"/>
      <c r="AB3" s="3"/>
    </row>
    <row r="4" spans="1:35" ht="15.75" customHeight="1">
      <c r="A4" s="37" t="s">
        <v>16</v>
      </c>
      <c r="B4" s="9" t="s">
        <v>125</v>
      </c>
      <c r="C4" s="15"/>
      <c r="D4" s="15"/>
      <c r="E4" s="15"/>
      <c r="F4" s="15">
        <v>1</v>
      </c>
      <c r="G4" s="9"/>
      <c r="H4" s="15"/>
      <c r="I4" s="15"/>
      <c r="J4" s="15"/>
      <c r="K4" s="15"/>
      <c r="L4" s="15"/>
      <c r="M4" s="15"/>
      <c r="N4" s="15"/>
      <c r="O4" s="15"/>
      <c r="P4" s="15">
        <v>0.13</v>
      </c>
      <c r="Q4" s="15"/>
      <c r="R4" s="15"/>
      <c r="S4" s="15"/>
      <c r="T4" s="15"/>
      <c r="U4" s="15"/>
      <c r="V4" s="15"/>
      <c r="W4" s="15"/>
      <c r="X4" s="9"/>
      <c r="Y4" s="3"/>
      <c r="Z4" s="3"/>
      <c r="AA4" s="3"/>
      <c r="AB4" s="3"/>
    </row>
    <row r="5" spans="1:35" ht="15.75" customHeight="1">
      <c r="A5" s="35"/>
      <c r="B5" s="9" t="s">
        <v>18</v>
      </c>
      <c r="C5" s="15"/>
      <c r="D5" s="15"/>
      <c r="E5" s="15">
        <v>0.1</v>
      </c>
      <c r="F5" s="15"/>
      <c r="G5" s="9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</row>
    <row r="6" spans="1:35" ht="15.75" customHeight="1">
      <c r="A6" s="35"/>
      <c r="B6" s="9" t="s">
        <v>10</v>
      </c>
      <c r="C6" s="15"/>
      <c r="D6" s="15"/>
      <c r="E6" s="15">
        <v>0.12</v>
      </c>
      <c r="F6" s="15">
        <v>1</v>
      </c>
      <c r="G6" s="24"/>
      <c r="H6" s="15"/>
      <c r="I6" s="15"/>
      <c r="J6" s="15"/>
      <c r="K6" s="15">
        <v>0.05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9"/>
      <c r="Y6" s="3"/>
      <c r="Z6" s="3"/>
      <c r="AA6" s="3"/>
      <c r="AB6" s="3"/>
    </row>
    <row r="7" spans="1:35" ht="15.75" customHeight="1" thickBot="1">
      <c r="A7" s="31"/>
      <c r="B7" s="9" t="s">
        <v>58</v>
      </c>
      <c r="C7" s="49"/>
      <c r="D7" s="49">
        <v>1</v>
      </c>
      <c r="E7" s="49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</row>
    <row r="8" spans="1:35" ht="15.75" customHeight="1">
      <c r="A8" s="35"/>
      <c r="B8" s="21" t="s">
        <v>174</v>
      </c>
      <c r="C8" s="47"/>
      <c r="D8" s="47"/>
      <c r="E8" s="47"/>
      <c r="F8" s="47"/>
      <c r="G8" s="48"/>
      <c r="H8" s="47">
        <v>0.33</v>
      </c>
      <c r="I8" s="47"/>
      <c r="J8" s="47"/>
      <c r="K8" s="47"/>
      <c r="L8" s="47">
        <v>0.18</v>
      </c>
      <c r="M8" s="47">
        <v>0.14000000000000001</v>
      </c>
      <c r="N8" s="47">
        <v>1.1000000000000001</v>
      </c>
      <c r="O8" s="47"/>
      <c r="P8" s="47"/>
      <c r="Q8" s="47"/>
      <c r="R8" s="47"/>
      <c r="S8" s="47">
        <v>0.1</v>
      </c>
      <c r="T8" s="47"/>
      <c r="U8" s="47"/>
      <c r="V8" s="47"/>
      <c r="W8" s="47"/>
      <c r="X8" s="9"/>
      <c r="Y8" s="3"/>
      <c r="Z8" s="3"/>
      <c r="AA8" s="3"/>
      <c r="AB8" s="3"/>
    </row>
    <row r="9" spans="1:35" ht="15.75" customHeight="1">
      <c r="A9" s="35"/>
      <c r="B9" s="21" t="s">
        <v>2</v>
      </c>
      <c r="C9" s="15"/>
      <c r="D9" s="15">
        <v>1</v>
      </c>
      <c r="E9" s="15"/>
      <c r="F9" s="15"/>
      <c r="G9" s="9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</row>
    <row r="10" spans="1:35" ht="15" customHeight="1">
      <c r="A10" s="37" t="s">
        <v>19</v>
      </c>
      <c r="B10" s="22" t="s">
        <v>204</v>
      </c>
      <c r="C10" s="15"/>
      <c r="D10" s="15"/>
      <c r="E10" s="15"/>
      <c r="F10" s="15"/>
      <c r="G10" s="9"/>
      <c r="H10" s="15"/>
      <c r="I10" s="15"/>
      <c r="J10" s="15"/>
      <c r="K10" s="15"/>
      <c r="L10" s="15"/>
      <c r="M10" s="15"/>
      <c r="N10" s="15"/>
      <c r="O10" s="15"/>
      <c r="P10" s="15"/>
      <c r="Q10" s="15">
        <v>6</v>
      </c>
      <c r="R10" s="15"/>
      <c r="S10" s="15">
        <v>0.12</v>
      </c>
      <c r="T10" s="15"/>
      <c r="U10" s="15"/>
      <c r="V10" s="15"/>
      <c r="W10" s="15"/>
      <c r="X10" s="9"/>
      <c r="Y10" s="3"/>
      <c r="Z10" s="3"/>
      <c r="AA10" s="3"/>
      <c r="AB10" s="3"/>
    </row>
    <row r="11" spans="1:35" ht="17.25" customHeight="1">
      <c r="A11" s="35"/>
      <c r="B11" s="21" t="s">
        <v>189</v>
      </c>
      <c r="C11" s="15"/>
      <c r="D11" s="15"/>
      <c r="E11" s="15"/>
      <c r="F11" s="15"/>
      <c r="G11" s="9"/>
      <c r="H11" s="15"/>
      <c r="I11" s="15">
        <v>0.55000000000000004</v>
      </c>
      <c r="J11" s="15"/>
      <c r="K11" s="15"/>
      <c r="L11" s="15"/>
      <c r="M11" s="15">
        <v>0.12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</row>
    <row r="12" spans="1:35" ht="16.5" customHeight="1">
      <c r="A12" s="35"/>
      <c r="B12" s="21" t="s">
        <v>76</v>
      </c>
      <c r="C12" s="15"/>
      <c r="D12" s="15"/>
      <c r="E12" s="15">
        <v>0.12</v>
      </c>
      <c r="F12" s="15"/>
      <c r="G12" s="24">
        <v>0.6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9"/>
      <c r="Y12" s="3"/>
      <c r="Z12" s="3"/>
      <c r="AA12" s="3"/>
      <c r="AB12" s="3"/>
    </row>
    <row r="13" spans="1:35" ht="15.75" customHeight="1">
      <c r="A13" s="35"/>
      <c r="B13" s="21"/>
      <c r="C13" s="15"/>
      <c r="D13" s="15"/>
      <c r="E13" s="15"/>
      <c r="F13" s="15"/>
      <c r="G13" s="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9"/>
      <c r="Y13" s="3"/>
      <c r="Z13" s="3"/>
      <c r="AA13" s="3"/>
      <c r="AB13" s="3"/>
    </row>
    <row r="14" spans="1:35" ht="16.5" customHeight="1">
      <c r="A14" s="31"/>
      <c r="B14" s="21"/>
      <c r="C14" s="15"/>
      <c r="D14" s="15"/>
      <c r="E14" s="15"/>
      <c r="F14" s="15"/>
      <c r="G14" s="9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9"/>
      <c r="Y14" s="3"/>
      <c r="Z14" s="3"/>
      <c r="AA14" s="3"/>
      <c r="AB14" s="3"/>
    </row>
    <row r="15" spans="1:35" ht="16.5" customHeight="1" thickBot="1">
      <c r="A15" s="40"/>
      <c r="B15" s="21"/>
      <c r="C15" s="49"/>
      <c r="D15" s="49"/>
      <c r="E15" s="49"/>
      <c r="F15" s="49"/>
      <c r="G15" s="5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9"/>
      <c r="Y15" s="3"/>
      <c r="AA15" s="3"/>
      <c r="AB15" s="3"/>
    </row>
    <row r="16" spans="1:35" ht="18" customHeight="1">
      <c r="A16" s="40" t="s">
        <v>20</v>
      </c>
      <c r="B16" s="9" t="s">
        <v>185</v>
      </c>
      <c r="C16" s="47"/>
      <c r="D16" s="47"/>
      <c r="E16" s="47">
        <v>0.1</v>
      </c>
      <c r="F16" s="47">
        <v>0.5</v>
      </c>
      <c r="G16" s="48"/>
      <c r="H16" s="47"/>
      <c r="I16" s="47"/>
      <c r="J16" s="47"/>
      <c r="K16" s="47"/>
      <c r="L16" s="47"/>
      <c r="M16" s="47"/>
      <c r="N16" s="47"/>
      <c r="O16" s="47">
        <v>0.3</v>
      </c>
      <c r="P16" s="47"/>
      <c r="Q16" s="47">
        <v>2</v>
      </c>
      <c r="R16" s="47"/>
      <c r="S16" s="47">
        <v>0.15</v>
      </c>
      <c r="T16" s="47"/>
      <c r="U16" s="47"/>
      <c r="V16" s="47"/>
      <c r="W16" s="47"/>
      <c r="X16" s="9"/>
      <c r="Y16" s="3"/>
      <c r="Z16" s="3"/>
      <c r="AA16" s="3"/>
      <c r="AB16" s="3"/>
    </row>
    <row r="17" spans="1:29" ht="16.5" customHeight="1">
      <c r="A17" s="32"/>
      <c r="B17" s="9" t="s">
        <v>59</v>
      </c>
      <c r="C17" s="15"/>
      <c r="D17" s="15"/>
      <c r="E17" s="15">
        <v>0.12</v>
      </c>
      <c r="F17" s="15"/>
      <c r="G17" s="9"/>
      <c r="H17" s="15"/>
      <c r="I17" s="15"/>
      <c r="J17" s="15">
        <v>0.01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9"/>
      <c r="Y17" s="3"/>
      <c r="Z17" s="3"/>
      <c r="AA17" s="3"/>
      <c r="AB17" s="3"/>
    </row>
    <row r="18" spans="1:29" ht="21" customHeight="1">
      <c r="A18" s="32"/>
      <c r="B18" s="21" t="s">
        <v>141</v>
      </c>
      <c r="C18" s="15"/>
      <c r="D18" s="15"/>
      <c r="E18" s="15"/>
      <c r="F18" s="15"/>
      <c r="G18" s="2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0.68</v>
      </c>
      <c r="X18" s="9"/>
      <c r="Y18" s="3"/>
      <c r="Z18" s="3"/>
      <c r="AA18" s="3"/>
      <c r="AB18" s="3"/>
    </row>
    <row r="19" spans="1:29" ht="18.75">
      <c r="A19" s="33" t="s">
        <v>21</v>
      </c>
      <c r="B19" s="33"/>
      <c r="C19" s="15">
        <f t="shared" ref="C19:T19" si="0">C21/C20</f>
        <v>4.9999999999999996E-2</v>
      </c>
      <c r="D19" s="15">
        <f t="shared" si="0"/>
        <v>0.33333333333333331</v>
      </c>
      <c r="E19" s="15">
        <f t="shared" si="0"/>
        <v>9.3333333333333324E-2</v>
      </c>
      <c r="F19" s="15">
        <f t="shared" si="0"/>
        <v>0.41666666666666669</v>
      </c>
      <c r="G19" s="15">
        <f t="shared" si="0"/>
        <v>9.9999999999999992E-2</v>
      </c>
      <c r="H19" s="15">
        <f t="shared" si="0"/>
        <v>5.5E-2</v>
      </c>
      <c r="I19" s="15">
        <f>I21/I20</f>
        <v>9.1666666666666674E-2</v>
      </c>
      <c r="J19" s="15">
        <f t="shared" si="0"/>
        <v>1.6666666666666668E-3</v>
      </c>
      <c r="K19" s="15">
        <f t="shared" si="0"/>
        <v>8.3333333333333332E-3</v>
      </c>
      <c r="L19" s="15">
        <f t="shared" si="0"/>
        <v>0.03</v>
      </c>
      <c r="M19" s="15">
        <f t="shared" si="0"/>
        <v>4.3333333333333335E-2</v>
      </c>
      <c r="N19" s="15">
        <f t="shared" si="0"/>
        <v>0.18333333333333335</v>
      </c>
      <c r="O19" s="15">
        <f t="shared" si="0"/>
        <v>4.9999999999999996E-2</v>
      </c>
      <c r="P19" s="57">
        <f t="shared" si="0"/>
        <v>2.1666666666666667E-2</v>
      </c>
      <c r="Q19" s="57">
        <f t="shared" si="0"/>
        <v>1.3333333333333333</v>
      </c>
      <c r="R19" s="57">
        <f>R21/R20</f>
        <v>0</v>
      </c>
      <c r="S19" s="15">
        <f t="shared" si="0"/>
        <v>6.1666666666666668E-2</v>
      </c>
      <c r="T19" s="15">
        <f t="shared" si="0"/>
        <v>0</v>
      </c>
      <c r="U19" s="15">
        <f>U21/U20</f>
        <v>0</v>
      </c>
      <c r="V19" s="15">
        <f>V21/V20</f>
        <v>0</v>
      </c>
      <c r="W19" s="15">
        <f>W21/W20</f>
        <v>0.11333333333333334</v>
      </c>
      <c r="X19" s="9"/>
      <c r="Y19" s="3"/>
      <c r="Z19" s="3"/>
      <c r="AA19" s="3"/>
      <c r="AB19" s="3"/>
    </row>
    <row r="20" spans="1:29" ht="15.75">
      <c r="A20" s="30" t="s">
        <v>22</v>
      </c>
      <c r="B20" s="30"/>
      <c r="C20" s="17">
        <v>6</v>
      </c>
      <c r="D20" s="17">
        <v>6</v>
      </c>
      <c r="E20" s="17">
        <v>6</v>
      </c>
      <c r="F20" s="17">
        <v>6</v>
      </c>
      <c r="G20" s="17">
        <v>6</v>
      </c>
      <c r="H20" s="17">
        <v>6</v>
      </c>
      <c r="I20" s="17">
        <v>6</v>
      </c>
      <c r="J20" s="17">
        <v>6</v>
      </c>
      <c r="K20" s="17">
        <v>6</v>
      </c>
      <c r="L20" s="17">
        <v>6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8</v>
      </c>
      <c r="S20" s="17">
        <v>6</v>
      </c>
      <c r="T20" s="17">
        <v>8</v>
      </c>
      <c r="U20" s="17">
        <v>11</v>
      </c>
      <c r="V20" s="17">
        <v>11</v>
      </c>
      <c r="W20" s="17">
        <v>6</v>
      </c>
      <c r="X20" s="9"/>
      <c r="Y20" s="3"/>
      <c r="Z20" s="3"/>
      <c r="AA20" s="3"/>
      <c r="AB20" s="3"/>
    </row>
    <row r="21" spans="1:29" ht="16.5" customHeight="1">
      <c r="A21" s="36" t="s">
        <v>23</v>
      </c>
      <c r="B21" s="36"/>
      <c r="C21" s="15">
        <f>C3+C4+C5+C6+C7+C8+C9+C10+C11+C12+C13+C14+C15+C16+C17+C18</f>
        <v>0.3</v>
      </c>
      <c r="D21" s="15">
        <f t="shared" ref="D21:S21" si="1">D3+D4+D5+D6+D7+D8+D9+D10+D11+D12+D13+D14+D15+D16+D17+D18</f>
        <v>2</v>
      </c>
      <c r="E21" s="15">
        <f t="shared" si="1"/>
        <v>0.55999999999999994</v>
      </c>
      <c r="F21" s="15">
        <f t="shared" si="1"/>
        <v>2.5</v>
      </c>
      <c r="G21" s="15">
        <f t="shared" si="1"/>
        <v>0.6</v>
      </c>
      <c r="H21" s="15">
        <f t="shared" si="1"/>
        <v>0.33</v>
      </c>
      <c r="I21" s="15">
        <f>I3+I4+I5+I6+I7+I8+I9+I10+I11+I12+I13+I14+I15+I16+I17+I18</f>
        <v>0.55000000000000004</v>
      </c>
      <c r="J21" s="15">
        <f t="shared" si="1"/>
        <v>0.01</v>
      </c>
      <c r="K21" s="15">
        <f t="shared" si="1"/>
        <v>0.05</v>
      </c>
      <c r="L21" s="15">
        <f t="shared" si="1"/>
        <v>0.18</v>
      </c>
      <c r="M21" s="15">
        <f t="shared" si="1"/>
        <v>0.26</v>
      </c>
      <c r="N21" s="15">
        <f t="shared" si="1"/>
        <v>1.1000000000000001</v>
      </c>
      <c r="O21" s="15">
        <f t="shared" si="1"/>
        <v>0.3</v>
      </c>
      <c r="P21" s="15">
        <f t="shared" si="1"/>
        <v>0.13</v>
      </c>
      <c r="Q21" s="15">
        <f t="shared" si="1"/>
        <v>8</v>
      </c>
      <c r="R21" s="15">
        <f>R3+R4+R5+R6+R7+R8+R9+R10+R11+R12+R13+R14+R15+R16+R17+R18</f>
        <v>0</v>
      </c>
      <c r="S21" s="15">
        <f t="shared" si="1"/>
        <v>0.37</v>
      </c>
      <c r="T21" s="15">
        <f>T3+T4+T5+T6+T7+T8+T9+T10+T11+T12+T13+T14+T15+T16+T17+T18</f>
        <v>0</v>
      </c>
      <c r="U21" s="15">
        <f>U3+U4+U5+U6+U7+U8+U9+U10+U11+U12+U13+U14+U15+U16+U17+U18</f>
        <v>0</v>
      </c>
      <c r="V21" s="15">
        <f>V3+V4+V5+V6+V7+V8+V9+V10+V11+V12+V13+V14+V15+V16+V17+V18</f>
        <v>0</v>
      </c>
      <c r="W21" s="15">
        <f>W3+W4+W5+W6+W7+W8+W9+W10+W11+W12+W13+W14+W15+W16+W17+W18</f>
        <v>0.68</v>
      </c>
      <c r="X21" s="9"/>
      <c r="Y21" s="3"/>
      <c r="Z21" s="3"/>
      <c r="AA21" s="3"/>
      <c r="AB21" s="3"/>
    </row>
    <row r="22" spans="1:29" ht="18.75">
      <c r="A22" s="30" t="s">
        <v>24</v>
      </c>
      <c r="B22" s="30"/>
      <c r="C22" s="15">
        <v>65</v>
      </c>
      <c r="D22" s="15">
        <v>25</v>
      </c>
      <c r="E22" s="15">
        <v>55</v>
      </c>
      <c r="F22" s="27">
        <v>60</v>
      </c>
      <c r="G22" s="27">
        <v>69</v>
      </c>
      <c r="H22" s="27">
        <v>459</v>
      </c>
      <c r="I22" s="27">
        <v>60</v>
      </c>
      <c r="J22" s="27">
        <v>800</v>
      </c>
      <c r="K22" s="27">
        <v>575</v>
      </c>
      <c r="L22" s="27">
        <v>38</v>
      </c>
      <c r="M22" s="27">
        <v>43</v>
      </c>
      <c r="N22" s="27">
        <v>44</v>
      </c>
      <c r="O22" s="27">
        <v>38</v>
      </c>
      <c r="P22" s="27">
        <v>425</v>
      </c>
      <c r="Q22" s="15">
        <v>8</v>
      </c>
      <c r="R22" s="15"/>
      <c r="S22" s="15">
        <v>108</v>
      </c>
      <c r="T22" s="15"/>
      <c r="U22" s="15"/>
      <c r="V22" s="15"/>
      <c r="W22" s="15">
        <v>118</v>
      </c>
      <c r="X22" s="9"/>
      <c r="Y22" s="3"/>
      <c r="Z22" s="3"/>
      <c r="AA22" s="3"/>
      <c r="AB22" s="3"/>
    </row>
    <row r="23" spans="1:29" ht="18.75">
      <c r="A23" s="30" t="s">
        <v>25</v>
      </c>
      <c r="B23" s="30"/>
      <c r="C23" s="16">
        <f t="shared" ref="C23:T23" si="2">PRODUCT(C21:C22)</f>
        <v>19.5</v>
      </c>
      <c r="D23" s="16">
        <f t="shared" si="2"/>
        <v>50</v>
      </c>
      <c r="E23" s="16">
        <f t="shared" si="2"/>
        <v>30.799999999999997</v>
      </c>
      <c r="F23" s="16">
        <f t="shared" si="2"/>
        <v>150</v>
      </c>
      <c r="G23" s="16">
        <f t="shared" si="2"/>
        <v>41.4</v>
      </c>
      <c r="H23" s="16">
        <f t="shared" si="2"/>
        <v>151.47</v>
      </c>
      <c r="I23" s="16">
        <f>PRODUCT(I21:I22)</f>
        <v>33</v>
      </c>
      <c r="J23" s="16">
        <f t="shared" si="2"/>
        <v>8</v>
      </c>
      <c r="K23" s="16">
        <f t="shared" si="2"/>
        <v>28.75</v>
      </c>
      <c r="L23" s="16">
        <f t="shared" si="2"/>
        <v>6.84</v>
      </c>
      <c r="M23" s="16">
        <f t="shared" si="2"/>
        <v>11.18</v>
      </c>
      <c r="N23" s="16">
        <f t="shared" si="2"/>
        <v>48.400000000000006</v>
      </c>
      <c r="O23" s="16">
        <f t="shared" si="2"/>
        <v>11.4</v>
      </c>
      <c r="P23" s="16">
        <f t="shared" si="2"/>
        <v>55.25</v>
      </c>
      <c r="Q23" s="16">
        <f t="shared" si="2"/>
        <v>64</v>
      </c>
      <c r="R23" s="16">
        <f>PRODUCT(R21:R22)</f>
        <v>0</v>
      </c>
      <c r="S23" s="16">
        <f t="shared" si="2"/>
        <v>39.96</v>
      </c>
      <c r="T23" s="16">
        <f t="shared" si="2"/>
        <v>0</v>
      </c>
      <c r="U23" s="16">
        <f>PRODUCT(U21:U22)</f>
        <v>0</v>
      </c>
      <c r="V23" s="16">
        <f>PRODUCT(V21:V22)</f>
        <v>0</v>
      </c>
      <c r="W23" s="16">
        <f>PRODUCT(W21:W22)</f>
        <v>80.240000000000009</v>
      </c>
      <c r="X23" s="43">
        <f>SUM(C23:W23)</f>
        <v>830.18999999999994</v>
      </c>
      <c r="Y23" s="28"/>
      <c r="Z23" s="28">
        <f ca="1">X23+'17.01'!X23</f>
        <v>5256.2099999999991</v>
      </c>
      <c r="AA23" s="3"/>
      <c r="AB23" s="68"/>
      <c r="AC23" s="3"/>
    </row>
    <row r="24" spans="1:29">
      <c r="P24" s="3"/>
      <c r="Q24" s="3"/>
      <c r="R24" s="3"/>
      <c r="S24" s="3"/>
      <c r="T24" s="3"/>
      <c r="U24" s="3"/>
      <c r="V24" s="3"/>
      <c r="W24" s="28"/>
      <c r="X24" s="3"/>
      <c r="Y24" s="3"/>
      <c r="Z24" s="68"/>
    </row>
    <row r="25" spans="1:29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4"/>
      <c r="W25" s="5"/>
      <c r="X25" s="5"/>
    </row>
    <row r="26" spans="1:29" ht="15.75">
      <c r="A26" s="4"/>
      <c r="G26" s="4"/>
      <c r="H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9" ht="15.75">
      <c r="B27" s="4" t="s">
        <v>28</v>
      </c>
      <c r="C27" s="4" t="s">
        <v>29</v>
      </c>
      <c r="D27" s="4"/>
      <c r="E27" s="4"/>
      <c r="F27" s="4"/>
      <c r="M27" s="4" t="s">
        <v>30</v>
      </c>
      <c r="P27" t="s">
        <v>31</v>
      </c>
      <c r="Q27" t="s">
        <v>81</v>
      </c>
      <c r="W27" s="29"/>
    </row>
    <row r="28" spans="1:29">
      <c r="W28" s="29"/>
    </row>
    <row r="29" spans="1:29">
      <c r="W29" s="29"/>
    </row>
    <row r="30" spans="1:29">
      <c r="W30" s="29"/>
    </row>
    <row r="31" spans="1:29">
      <c r="W31" s="29"/>
    </row>
    <row r="32" spans="1:29">
      <c r="W32" s="29"/>
    </row>
    <row r="33" spans="23:23">
      <c r="W33" s="29"/>
    </row>
    <row r="34" spans="23:23">
      <c r="W34" s="29"/>
    </row>
  </sheetData>
  <phoneticPr fontId="10" type="noConversion"/>
  <pageMargins left="0.31496062992125984" right="0.11811023622047245" top="0.35433070866141736" bottom="0.15748031496062992" header="0.31496062992125984" footer="0.31496062992125984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4"/>
  <dimension ref="A1:AI27"/>
  <sheetViews>
    <sheetView zoomScale="75" workbookViewId="0">
      <selection activeCell="C2" sqref="C2:V15"/>
    </sheetView>
  </sheetViews>
  <sheetFormatPr defaultRowHeight="15"/>
  <cols>
    <col min="1" max="1" width="13.85546875" customWidth="1"/>
    <col min="2" max="2" width="22.42578125" customWidth="1"/>
    <col min="3" max="4" width="7.85546875" customWidth="1"/>
    <col min="5" max="5" width="8.85546875" customWidth="1"/>
    <col min="6" max="6" width="8.42578125" customWidth="1"/>
    <col min="7" max="7" width="8" customWidth="1"/>
    <col min="8" max="8" width="8.42578125" customWidth="1"/>
    <col min="9" max="9" width="8.5703125" customWidth="1"/>
    <col min="10" max="10" width="7.42578125" customWidth="1"/>
    <col min="11" max="11" width="7.42578125" hidden="1" customWidth="1"/>
    <col min="12" max="12" width="8.5703125" customWidth="1"/>
    <col min="13" max="13" width="7.7109375" customWidth="1"/>
    <col min="14" max="14" width="7.85546875" customWidth="1"/>
    <col min="15" max="15" width="8.42578125" customWidth="1"/>
    <col min="16" max="16" width="8" customWidth="1"/>
    <col min="17" max="17" width="8.85546875" customWidth="1"/>
    <col min="18" max="18" width="7.28515625" customWidth="1"/>
    <col min="19" max="19" width="8.140625" customWidth="1"/>
    <col min="20" max="20" width="7.28515625" hidden="1" customWidth="1"/>
    <col min="21" max="21" width="7" customWidth="1"/>
    <col min="22" max="22" width="8.28515625" customWidth="1"/>
    <col min="23" max="23" width="7" hidden="1" customWidth="1"/>
    <col min="24" max="24" width="9.42578125" customWidth="1"/>
    <col min="25" max="25" width="15.140625" customWidth="1"/>
    <col min="26" max="26" width="15.42578125" customWidth="1"/>
    <col min="27" max="32" width="5.7109375" customWidth="1"/>
  </cols>
  <sheetData>
    <row r="1" spans="1:35" ht="124.5" customHeight="1">
      <c r="A1" s="20" t="s">
        <v>244</v>
      </c>
      <c r="B1" s="10" t="s">
        <v>0</v>
      </c>
      <c r="C1" s="11" t="s">
        <v>84</v>
      </c>
      <c r="D1" s="11" t="s">
        <v>2</v>
      </c>
      <c r="E1" s="11" t="s">
        <v>61</v>
      </c>
      <c r="F1" s="11" t="s">
        <v>211</v>
      </c>
      <c r="G1" s="11" t="s">
        <v>3</v>
      </c>
      <c r="H1" s="11" t="s">
        <v>4</v>
      </c>
      <c r="I1" s="11" t="s">
        <v>66</v>
      </c>
      <c r="J1" s="11" t="s">
        <v>135</v>
      </c>
      <c r="K1" s="11" t="s">
        <v>61</v>
      </c>
      <c r="L1" s="11" t="s">
        <v>56</v>
      </c>
      <c r="M1" s="12" t="s">
        <v>9</v>
      </c>
      <c r="N1" s="11" t="s">
        <v>33</v>
      </c>
      <c r="O1" s="11" t="s">
        <v>11</v>
      </c>
      <c r="P1" s="11" t="s">
        <v>89</v>
      </c>
      <c r="Q1" s="11" t="s">
        <v>12</v>
      </c>
      <c r="R1" s="11" t="s">
        <v>87</v>
      </c>
      <c r="S1" s="11" t="s">
        <v>39</v>
      </c>
      <c r="T1" s="11" t="s">
        <v>56</v>
      </c>
      <c r="U1" s="11" t="s">
        <v>126</v>
      </c>
      <c r="V1" s="11" t="s">
        <v>92</v>
      </c>
      <c r="W1" s="11" t="s">
        <v>126</v>
      </c>
      <c r="X1" s="11"/>
      <c r="Y1" s="19"/>
      <c r="Z1" s="7"/>
      <c r="AA1" s="6"/>
      <c r="AB1" s="8"/>
      <c r="AC1" s="1"/>
      <c r="AE1" s="1"/>
      <c r="AF1" s="1"/>
      <c r="AG1" s="2"/>
      <c r="AH1" s="1"/>
      <c r="AI1" s="1"/>
    </row>
    <row r="2" spans="1:35" ht="18.75">
      <c r="A2" s="14"/>
      <c r="B2" s="14" t="s">
        <v>15</v>
      </c>
      <c r="C2" s="15"/>
      <c r="D2" s="15"/>
      <c r="E2" s="15"/>
      <c r="F2" s="15"/>
      <c r="G2" s="15"/>
      <c r="H2" s="15"/>
      <c r="I2" s="9"/>
      <c r="J2" s="15"/>
      <c r="K2" s="9"/>
      <c r="L2" s="15"/>
      <c r="M2" s="15"/>
      <c r="N2" s="15"/>
      <c r="O2" s="15"/>
      <c r="P2" s="15"/>
      <c r="Q2" s="15"/>
      <c r="R2" s="15"/>
      <c r="S2" s="15"/>
      <c r="T2" s="15"/>
      <c r="U2" s="9"/>
      <c r="V2" s="9"/>
      <c r="W2" s="9"/>
      <c r="X2" s="9"/>
      <c r="Y2" s="3"/>
      <c r="Z2" s="3"/>
      <c r="AA2" s="3"/>
      <c r="AB2" s="3"/>
    </row>
    <row r="3" spans="1:35" ht="15.75" customHeight="1">
      <c r="A3" s="34"/>
      <c r="B3" s="9" t="s">
        <v>245</v>
      </c>
      <c r="C3" s="15">
        <v>0.15</v>
      </c>
      <c r="D3" s="15"/>
      <c r="E3" s="15"/>
      <c r="F3" s="15"/>
      <c r="G3" s="15"/>
      <c r="H3" s="15"/>
      <c r="I3" s="9"/>
      <c r="J3" s="15"/>
      <c r="K3" s="9"/>
      <c r="L3" s="15"/>
      <c r="M3" s="15"/>
      <c r="N3" s="15"/>
      <c r="O3" s="15"/>
      <c r="P3" s="15"/>
      <c r="Q3" s="15"/>
      <c r="R3" s="15"/>
      <c r="S3" s="15"/>
      <c r="T3" s="15"/>
      <c r="U3" s="9"/>
      <c r="V3" s="9"/>
      <c r="W3" s="9"/>
      <c r="X3" s="9"/>
      <c r="Y3" s="3"/>
      <c r="Z3" s="3"/>
      <c r="AA3" s="3"/>
      <c r="AB3" s="3"/>
    </row>
    <row r="4" spans="1:35" ht="15.75" customHeight="1">
      <c r="A4" s="37" t="s">
        <v>16</v>
      </c>
      <c r="B4" s="21" t="s">
        <v>57</v>
      </c>
      <c r="C4" s="15"/>
      <c r="D4" s="15"/>
      <c r="E4" s="15"/>
      <c r="F4" s="15"/>
      <c r="G4" s="15"/>
      <c r="H4" s="15">
        <v>1</v>
      </c>
      <c r="I4" s="9"/>
      <c r="J4" s="15"/>
      <c r="K4" s="9"/>
      <c r="L4" s="15"/>
      <c r="M4" s="15"/>
      <c r="N4" s="15"/>
      <c r="O4" s="15"/>
      <c r="P4" s="15"/>
      <c r="Q4" s="15">
        <v>7.0000000000000007E-2</v>
      </c>
      <c r="R4" s="15"/>
      <c r="S4" s="15"/>
      <c r="T4" s="15"/>
      <c r="U4" s="9"/>
      <c r="V4" s="9"/>
      <c r="W4" s="9"/>
      <c r="X4" s="9"/>
      <c r="Y4" s="3"/>
      <c r="Z4" s="3"/>
      <c r="AA4" s="3"/>
      <c r="AB4" s="3"/>
    </row>
    <row r="5" spans="1:35" ht="15.75" customHeight="1">
      <c r="A5" s="35"/>
      <c r="B5" s="21" t="s">
        <v>18</v>
      </c>
      <c r="C5" s="15"/>
      <c r="D5" s="15"/>
      <c r="E5" s="15"/>
      <c r="F5" s="15"/>
      <c r="G5" s="15">
        <v>0.05</v>
      </c>
      <c r="H5" s="15"/>
      <c r="I5" s="9"/>
      <c r="J5" s="15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9"/>
      <c r="Y5" s="3"/>
      <c r="Z5" s="3"/>
      <c r="AA5" s="3"/>
      <c r="AB5" s="3"/>
    </row>
    <row r="6" spans="1:35" ht="15.75" customHeight="1">
      <c r="A6" s="35"/>
      <c r="B6" s="21" t="s">
        <v>59</v>
      </c>
      <c r="C6" s="15"/>
      <c r="D6" s="15"/>
      <c r="E6" s="15"/>
      <c r="F6" s="15"/>
      <c r="G6" s="15">
        <v>0.06</v>
      </c>
      <c r="H6" s="15"/>
      <c r="I6" s="24"/>
      <c r="J6" s="15"/>
      <c r="K6" s="9"/>
      <c r="L6" s="15"/>
      <c r="M6" s="15"/>
      <c r="N6" s="15"/>
      <c r="O6" s="15"/>
      <c r="P6" s="15"/>
      <c r="Q6" s="15"/>
      <c r="R6" s="15">
        <v>0.01</v>
      </c>
      <c r="S6" s="15"/>
      <c r="T6" s="15"/>
      <c r="U6" s="15"/>
      <c r="V6" s="15"/>
      <c r="W6" s="15"/>
      <c r="X6" s="9"/>
      <c r="Y6" s="3"/>
      <c r="Z6" s="3"/>
      <c r="AA6" s="3"/>
      <c r="AB6" s="3"/>
    </row>
    <row r="7" spans="1:35" ht="15.75" customHeight="1" thickBot="1">
      <c r="A7" s="31"/>
      <c r="B7" s="21" t="s">
        <v>58</v>
      </c>
      <c r="C7" s="49"/>
      <c r="D7" s="49">
        <v>1</v>
      </c>
      <c r="E7" s="51"/>
      <c r="F7" s="52"/>
      <c r="G7" s="49"/>
      <c r="H7" s="49"/>
      <c r="I7" s="50"/>
      <c r="J7" s="49"/>
      <c r="K7" s="50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9"/>
      <c r="Y7" s="3"/>
      <c r="Z7" s="3"/>
      <c r="AA7" s="3"/>
      <c r="AB7" s="3"/>
    </row>
    <row r="8" spans="1:35" ht="15.75" customHeight="1">
      <c r="A8" s="35"/>
      <c r="B8" s="21" t="s">
        <v>70</v>
      </c>
      <c r="C8" s="47"/>
      <c r="D8" s="47"/>
      <c r="E8" s="47"/>
      <c r="F8" s="47"/>
      <c r="G8" s="47"/>
      <c r="H8" s="47"/>
      <c r="I8" s="48">
        <v>0.25</v>
      </c>
      <c r="J8" s="47"/>
      <c r="K8" s="48"/>
      <c r="L8" s="47"/>
      <c r="M8" s="47">
        <v>0.1</v>
      </c>
      <c r="N8" s="47">
        <v>0.1</v>
      </c>
      <c r="O8" s="47">
        <v>0.7</v>
      </c>
      <c r="P8" s="47"/>
      <c r="Q8" s="47"/>
      <c r="R8" s="47"/>
      <c r="S8" s="47"/>
      <c r="T8" s="47"/>
      <c r="U8" s="47">
        <v>0.05</v>
      </c>
      <c r="V8" s="47"/>
      <c r="W8" s="47"/>
      <c r="X8" s="9"/>
      <c r="Y8" s="3"/>
      <c r="Z8" s="3"/>
      <c r="AA8" s="3"/>
      <c r="AB8" s="3"/>
    </row>
    <row r="9" spans="1:35" ht="15.75" customHeight="1">
      <c r="A9" s="35"/>
      <c r="B9" s="21" t="s">
        <v>2</v>
      </c>
      <c r="C9" s="15"/>
      <c r="D9" s="15">
        <v>1</v>
      </c>
      <c r="E9" s="18"/>
      <c r="F9" s="25"/>
      <c r="G9" s="15"/>
      <c r="H9" s="15"/>
      <c r="I9" s="9"/>
      <c r="J9" s="15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9"/>
      <c r="Y9" s="3"/>
      <c r="Z9" s="3"/>
      <c r="AA9" s="3"/>
      <c r="AB9" s="3"/>
    </row>
    <row r="10" spans="1:35" ht="15" customHeight="1">
      <c r="A10" s="37" t="s">
        <v>19</v>
      </c>
      <c r="B10" s="22" t="s">
        <v>202</v>
      </c>
      <c r="C10" s="15"/>
      <c r="D10" s="15"/>
      <c r="E10" s="15">
        <v>0.35</v>
      </c>
      <c r="F10" s="15">
        <v>2</v>
      </c>
      <c r="G10" s="15"/>
      <c r="H10" s="15"/>
      <c r="I10" s="9"/>
      <c r="J10" s="15"/>
      <c r="K10" s="15"/>
      <c r="L10" s="15"/>
      <c r="M10" s="15"/>
      <c r="N10" s="15"/>
      <c r="O10" s="15">
        <v>0.6</v>
      </c>
      <c r="P10" s="15"/>
      <c r="Q10" s="15"/>
      <c r="R10" s="15"/>
      <c r="S10" s="15"/>
      <c r="T10" s="15"/>
      <c r="U10" s="15"/>
      <c r="V10" s="15"/>
      <c r="W10" s="15"/>
      <c r="X10" s="9"/>
      <c r="Y10" s="3"/>
      <c r="Z10" s="3"/>
      <c r="AA10" s="3"/>
      <c r="AB10" s="3"/>
    </row>
    <row r="11" spans="1:35" ht="17.25" customHeight="1">
      <c r="A11" s="35"/>
      <c r="B11" s="21"/>
      <c r="C11" s="15"/>
      <c r="D11" s="15"/>
      <c r="E11" s="15"/>
      <c r="F11" s="15"/>
      <c r="G11" s="15"/>
      <c r="H11" s="15"/>
      <c r="I11" s="9"/>
      <c r="J11" s="15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3"/>
      <c r="Z11" s="3"/>
      <c r="AA11" s="3"/>
      <c r="AB11" s="3"/>
    </row>
    <row r="12" spans="1:35" ht="16.5" customHeight="1">
      <c r="A12" s="35"/>
      <c r="B12" s="21" t="s">
        <v>39</v>
      </c>
      <c r="C12" s="15"/>
      <c r="D12" s="15"/>
      <c r="E12" s="15"/>
      <c r="F12" s="15"/>
      <c r="G12" s="15">
        <v>0.05</v>
      </c>
      <c r="H12" s="15"/>
      <c r="I12" s="9"/>
      <c r="J12" s="15"/>
      <c r="K12" s="9"/>
      <c r="L12" s="15"/>
      <c r="M12" s="15"/>
      <c r="N12" s="15"/>
      <c r="O12" s="15"/>
      <c r="P12" s="15"/>
      <c r="Q12" s="15"/>
      <c r="R12" s="15"/>
      <c r="S12" s="15">
        <v>0.1</v>
      </c>
      <c r="T12" s="15"/>
      <c r="U12" s="9"/>
      <c r="V12" s="9"/>
      <c r="W12" s="9"/>
      <c r="X12" s="9"/>
      <c r="Y12" s="3"/>
      <c r="Z12" s="3"/>
      <c r="AA12" s="3"/>
      <c r="AB12" s="3"/>
    </row>
    <row r="13" spans="1:35" ht="15.75" customHeight="1">
      <c r="A13" s="35"/>
      <c r="B13" s="9"/>
      <c r="C13" s="15"/>
      <c r="D13" s="15"/>
      <c r="E13" s="15"/>
      <c r="F13" s="15"/>
      <c r="G13" s="15"/>
      <c r="H13" s="15"/>
      <c r="I13" s="24"/>
      <c r="J13" s="15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9"/>
      <c r="V13" s="9"/>
      <c r="W13" s="9"/>
      <c r="X13" s="9"/>
      <c r="Y13" s="3"/>
      <c r="Z13" s="3"/>
      <c r="AA13" s="3"/>
      <c r="AB13" s="3"/>
    </row>
    <row r="14" spans="1:35" ht="15.75" customHeight="1">
      <c r="A14" s="31"/>
      <c r="B14" s="21"/>
      <c r="C14" s="15"/>
      <c r="D14" s="15"/>
      <c r="E14" s="15"/>
      <c r="F14" s="15"/>
      <c r="G14" s="15"/>
      <c r="H14" s="15"/>
      <c r="I14" s="9"/>
      <c r="J14" s="15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9"/>
      <c r="V14" s="9"/>
      <c r="W14" s="9"/>
      <c r="X14" s="9"/>
      <c r="Y14" s="3"/>
      <c r="Z14" s="3"/>
      <c r="AA14" s="3"/>
      <c r="AB14" s="3"/>
    </row>
    <row r="15" spans="1:35" ht="14.25" customHeight="1" thickBot="1">
      <c r="A15" s="40"/>
      <c r="B15" s="21"/>
      <c r="C15" s="49"/>
      <c r="D15" s="49"/>
      <c r="E15" s="49"/>
      <c r="F15" s="49"/>
      <c r="G15" s="49"/>
      <c r="H15" s="49"/>
      <c r="I15" s="50"/>
      <c r="J15" s="49"/>
      <c r="K15" s="50"/>
      <c r="L15" s="49"/>
      <c r="M15" s="49"/>
      <c r="N15" s="49"/>
      <c r="O15" s="49"/>
      <c r="P15" s="49"/>
      <c r="Q15" s="49"/>
      <c r="R15" s="49"/>
      <c r="S15" s="49"/>
      <c r="T15" s="49"/>
      <c r="U15" s="50"/>
      <c r="V15" s="50"/>
      <c r="W15" s="50"/>
      <c r="X15" s="9"/>
      <c r="Y15" s="3"/>
      <c r="AA15" s="3"/>
      <c r="AB15" s="3"/>
    </row>
    <row r="16" spans="1:35" ht="18" customHeight="1">
      <c r="A16" s="40" t="s">
        <v>20</v>
      </c>
      <c r="B16" s="9" t="s">
        <v>246</v>
      </c>
      <c r="C16" s="47"/>
      <c r="D16" s="47"/>
      <c r="E16" s="47">
        <v>0.05</v>
      </c>
      <c r="F16" s="47"/>
      <c r="G16" s="47">
        <v>0.05</v>
      </c>
      <c r="H16" s="47"/>
      <c r="I16" s="48"/>
      <c r="J16" s="47">
        <v>0.12</v>
      </c>
      <c r="K16" s="48"/>
      <c r="L16" s="47">
        <v>1</v>
      </c>
      <c r="M16" s="47"/>
      <c r="N16" s="47"/>
      <c r="O16" s="47"/>
      <c r="P16" s="47">
        <v>0.1</v>
      </c>
      <c r="Q16" s="47"/>
      <c r="R16" s="47"/>
      <c r="S16" s="47"/>
      <c r="T16" s="47"/>
      <c r="U16" s="48"/>
      <c r="V16" s="48"/>
      <c r="W16" s="48"/>
      <c r="X16" s="9"/>
      <c r="Y16" s="3"/>
      <c r="Z16" s="3"/>
      <c r="AA16" s="3"/>
      <c r="AB16" s="3"/>
    </row>
    <row r="17" spans="1:28" ht="21" customHeight="1">
      <c r="A17" s="32"/>
      <c r="B17" s="21" t="s">
        <v>247</v>
      </c>
      <c r="C17" s="15"/>
      <c r="D17" s="15"/>
      <c r="E17" s="15"/>
      <c r="F17" s="15"/>
      <c r="G17" s="15">
        <v>0.06</v>
      </c>
      <c r="H17" s="15"/>
      <c r="I17" s="24"/>
      <c r="J17" s="15"/>
      <c r="K17" s="9"/>
      <c r="L17" s="15"/>
      <c r="M17" s="15"/>
      <c r="N17" s="15"/>
      <c r="O17" s="15"/>
      <c r="P17" s="15"/>
      <c r="Q17" s="15"/>
      <c r="R17" s="15">
        <v>0.01</v>
      </c>
      <c r="S17" s="15"/>
      <c r="T17" s="15"/>
      <c r="U17" s="9"/>
      <c r="V17" s="9"/>
      <c r="W17" s="9"/>
      <c r="X17" s="9"/>
      <c r="Y17" s="3"/>
      <c r="Z17" s="3"/>
      <c r="AA17" s="3"/>
      <c r="AB17" s="3"/>
    </row>
    <row r="18" spans="1:28" ht="26.25" customHeight="1">
      <c r="A18" s="32"/>
      <c r="B18" s="9" t="s">
        <v>92</v>
      </c>
      <c r="C18" s="9"/>
      <c r="D18" s="9"/>
      <c r="E18" s="9"/>
      <c r="F18" s="9"/>
      <c r="G18" s="9"/>
      <c r="H18" s="9"/>
      <c r="I18" s="9"/>
      <c r="J18" s="15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9"/>
      <c r="V18" s="9">
        <v>0.37</v>
      </c>
      <c r="W18" s="9"/>
      <c r="X18" s="9"/>
      <c r="Y18" s="3"/>
      <c r="Z18" s="3"/>
      <c r="AA18" s="3"/>
      <c r="AB18" s="3"/>
    </row>
    <row r="19" spans="1:28" ht="18.75">
      <c r="A19" s="33" t="s">
        <v>21</v>
      </c>
      <c r="B19" s="33"/>
      <c r="C19" s="15">
        <f t="shared" ref="C19:V19" si="0">C21/C20</f>
        <v>4.9999999999999996E-2</v>
      </c>
      <c r="D19" s="15">
        <f t="shared" si="0"/>
        <v>0.66666666666666663</v>
      </c>
      <c r="E19" s="15">
        <f t="shared" si="0"/>
        <v>0.13333333333333333</v>
      </c>
      <c r="F19" s="15">
        <f t="shared" si="0"/>
        <v>0.66666666666666663</v>
      </c>
      <c r="G19" s="15">
        <f t="shared" si="0"/>
        <v>9.0000000000000011E-2</v>
      </c>
      <c r="H19" s="15">
        <f t="shared" si="0"/>
        <v>0.33333333333333331</v>
      </c>
      <c r="I19" s="15">
        <f t="shared" si="0"/>
        <v>8.3333333333333329E-2</v>
      </c>
      <c r="J19" s="15">
        <f t="shared" si="0"/>
        <v>0.04</v>
      </c>
      <c r="K19" s="15">
        <f t="shared" si="0"/>
        <v>0</v>
      </c>
      <c r="L19" s="15">
        <f t="shared" si="0"/>
        <v>0.33333333333333331</v>
      </c>
      <c r="M19" s="15">
        <f t="shared" si="0"/>
        <v>3.3333333333333333E-2</v>
      </c>
      <c r="N19" s="15">
        <f t="shared" si="0"/>
        <v>3.3333333333333333E-2</v>
      </c>
      <c r="O19" s="15">
        <f t="shared" si="0"/>
        <v>0.43333333333333329</v>
      </c>
      <c r="P19" s="15">
        <f t="shared" si="0"/>
        <v>3.3333333333333333E-2</v>
      </c>
      <c r="Q19" s="15">
        <f t="shared" si="0"/>
        <v>2.3333333333333334E-2</v>
      </c>
      <c r="R19" s="15">
        <f t="shared" si="0"/>
        <v>6.6666666666666671E-3</v>
      </c>
      <c r="S19" s="15">
        <f t="shared" si="0"/>
        <v>3.3333333333333333E-2</v>
      </c>
      <c r="T19" s="15">
        <f t="shared" si="0"/>
        <v>0</v>
      </c>
      <c r="U19" s="15">
        <f t="shared" si="0"/>
        <v>1.6666666666666666E-2</v>
      </c>
      <c r="V19" s="15">
        <f t="shared" si="0"/>
        <v>0.12333333333333334</v>
      </c>
      <c r="W19" s="15">
        <f>W21</f>
        <v>0</v>
      </c>
      <c r="X19" s="9"/>
      <c r="Y19" s="3"/>
      <c r="Z19" s="3"/>
      <c r="AA19" s="3"/>
      <c r="AB19" s="3"/>
    </row>
    <row r="20" spans="1:28" ht="15.75">
      <c r="A20" s="30" t="s">
        <v>22</v>
      </c>
      <c r="B20" s="30"/>
      <c r="C20" s="17">
        <v>3</v>
      </c>
      <c r="D20" s="17">
        <v>3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v>3</v>
      </c>
      <c r="L20" s="17">
        <v>3</v>
      </c>
      <c r="M20" s="17">
        <v>3</v>
      </c>
      <c r="N20" s="17">
        <v>3</v>
      </c>
      <c r="O20" s="17">
        <v>3</v>
      </c>
      <c r="P20" s="17">
        <v>3</v>
      </c>
      <c r="Q20" s="17">
        <v>3</v>
      </c>
      <c r="R20" s="17">
        <v>3</v>
      </c>
      <c r="S20" s="17">
        <v>3</v>
      </c>
      <c r="T20" s="17">
        <v>11</v>
      </c>
      <c r="U20" s="17">
        <v>3</v>
      </c>
      <c r="V20" s="17">
        <v>3</v>
      </c>
      <c r="W20" s="17">
        <v>8</v>
      </c>
      <c r="X20" s="9"/>
      <c r="Y20" s="3"/>
      <c r="Z20" s="3"/>
      <c r="AA20" s="3"/>
      <c r="AB20" s="3"/>
    </row>
    <row r="21" spans="1:28" ht="16.5" customHeight="1">
      <c r="A21" s="36" t="s">
        <v>23</v>
      </c>
      <c r="B21" s="36"/>
      <c r="C21" s="15">
        <f>C3+C4+C5+C6+C7+C8+C9+C10+C11+C12+C13+C14+C15+C16+C17+C18</f>
        <v>0.15</v>
      </c>
      <c r="D21" s="15">
        <f>D3+D4+D5+D6+D7+D8+D9+D10+D11+D12+D13+D14+D15+D16+D17+D18</f>
        <v>2</v>
      </c>
      <c r="E21" s="15">
        <f>E3+E4+E5+E6+E7+E8+E9+E10+E11+E12+E13+E14+E15+E16+E17+E18</f>
        <v>0.39999999999999997</v>
      </c>
      <c r="F21" s="15">
        <f>F3+F4+F5+F6+F7+F8+F9+F10+F11+F12+F13+F14+F15+F16+F17+F18</f>
        <v>2</v>
      </c>
      <c r="G21" s="15">
        <f>G3+G4+G5+G6+G7+G8+G9+G10+G11+G12+G13+G14+G15+G16+G17+G18</f>
        <v>0.27</v>
      </c>
      <c r="H21" s="15">
        <f t="shared" ref="H21:U21" si="1">H3+H4+H5+H6+H7+H8+H9+H10+H11+H12+H13+H14+H15+H16+H17+H18</f>
        <v>1</v>
      </c>
      <c r="I21" s="15">
        <f t="shared" si="1"/>
        <v>0.25</v>
      </c>
      <c r="J21" s="15">
        <f t="shared" si="1"/>
        <v>0.12</v>
      </c>
      <c r="K21" s="15">
        <f t="shared" si="1"/>
        <v>0</v>
      </c>
      <c r="L21" s="15">
        <f t="shared" si="1"/>
        <v>1</v>
      </c>
      <c r="M21" s="15">
        <f t="shared" si="1"/>
        <v>0.1</v>
      </c>
      <c r="N21" s="15">
        <f t="shared" si="1"/>
        <v>0.1</v>
      </c>
      <c r="O21" s="15">
        <f t="shared" si="1"/>
        <v>1.2999999999999998</v>
      </c>
      <c r="P21" s="15">
        <f t="shared" si="1"/>
        <v>0.1</v>
      </c>
      <c r="Q21" s="15">
        <f t="shared" si="1"/>
        <v>7.0000000000000007E-2</v>
      </c>
      <c r="R21" s="15">
        <f t="shared" si="1"/>
        <v>0.02</v>
      </c>
      <c r="S21" s="15">
        <f t="shared" si="1"/>
        <v>0.1</v>
      </c>
      <c r="T21" s="15">
        <f>T3+T4+T5+T6+T7+T8+T9+T10+T11+T12+T13+T14+T15+T16+T17+T18</f>
        <v>0</v>
      </c>
      <c r="U21" s="15">
        <f t="shared" si="1"/>
        <v>0.05</v>
      </c>
      <c r="V21" s="15">
        <f>V3+V4+V5+V6+V7+V8+V9+V10+V11+V12+V13+V14+V15+V16+V17+V18</f>
        <v>0.37</v>
      </c>
      <c r="W21" s="15">
        <f>W3+W4+W5+W6+W7+W8+W9+W10+W11+W12+W13+W14+W15+W16+W17+W18</f>
        <v>0</v>
      </c>
      <c r="X21" s="9"/>
      <c r="Y21" s="3"/>
      <c r="Z21" s="3"/>
      <c r="AA21" s="3"/>
      <c r="AB21" s="3"/>
    </row>
    <row r="22" spans="1:28" ht="18.75">
      <c r="A22" s="30" t="s">
        <v>24</v>
      </c>
      <c r="B22" s="30"/>
      <c r="C22" s="15">
        <v>39</v>
      </c>
      <c r="D22" s="46">
        <v>25</v>
      </c>
      <c r="E22" s="15">
        <v>38</v>
      </c>
      <c r="F22" s="15">
        <v>25</v>
      </c>
      <c r="G22" s="15">
        <v>55</v>
      </c>
      <c r="H22" s="27">
        <v>60</v>
      </c>
      <c r="I22" s="27">
        <v>184</v>
      </c>
      <c r="J22" s="27">
        <v>230</v>
      </c>
      <c r="K22" s="27">
        <v>38</v>
      </c>
      <c r="L22" s="27">
        <v>8</v>
      </c>
      <c r="M22" s="27">
        <v>38</v>
      </c>
      <c r="N22" s="27">
        <v>43</v>
      </c>
      <c r="O22" s="27">
        <v>44</v>
      </c>
      <c r="P22" s="27">
        <v>108</v>
      </c>
      <c r="Q22" s="27">
        <v>425</v>
      </c>
      <c r="R22" s="27">
        <v>800</v>
      </c>
      <c r="S22" s="27">
        <v>150</v>
      </c>
      <c r="T22" s="27">
        <v>7</v>
      </c>
      <c r="U22" s="27">
        <v>170</v>
      </c>
      <c r="V22" s="27">
        <v>136</v>
      </c>
      <c r="W22" s="27"/>
      <c r="X22" s="9"/>
      <c r="Y22" s="3"/>
      <c r="Z22" s="3"/>
      <c r="AA22" s="3"/>
      <c r="AB22" s="3"/>
    </row>
    <row r="23" spans="1:28" ht="18.75">
      <c r="A23" s="30" t="s">
        <v>25</v>
      </c>
      <c r="B23" s="30"/>
      <c r="C23" s="16">
        <f>PRODUCT(C21:C22)</f>
        <v>5.85</v>
      </c>
      <c r="D23" s="16">
        <f>PRODUCT(D21:D22)</f>
        <v>50</v>
      </c>
      <c r="E23" s="16">
        <f t="shared" ref="E23:U23" si="2">PRODUCT(E21:E22)</f>
        <v>15.2</v>
      </c>
      <c r="F23" s="16">
        <f t="shared" si="2"/>
        <v>50</v>
      </c>
      <c r="G23" s="16">
        <f t="shared" si="2"/>
        <v>14.850000000000001</v>
      </c>
      <c r="H23" s="16">
        <f t="shared" si="2"/>
        <v>60</v>
      </c>
      <c r="I23" s="16">
        <f t="shared" si="2"/>
        <v>46</v>
      </c>
      <c r="J23" s="16">
        <f>PRODUCT(J21:J22)</f>
        <v>27.599999999999998</v>
      </c>
      <c r="K23" s="15">
        <f t="shared" si="2"/>
        <v>0</v>
      </c>
      <c r="L23" s="16">
        <f t="shared" si="2"/>
        <v>8</v>
      </c>
      <c r="M23" s="16">
        <f t="shared" si="2"/>
        <v>3.8000000000000003</v>
      </c>
      <c r="N23" s="16">
        <f t="shared" si="2"/>
        <v>4.3</v>
      </c>
      <c r="O23" s="16">
        <f t="shared" si="2"/>
        <v>57.199999999999989</v>
      </c>
      <c r="P23" s="16">
        <f t="shared" si="2"/>
        <v>10.8</v>
      </c>
      <c r="Q23" s="16">
        <f t="shared" si="2"/>
        <v>29.750000000000004</v>
      </c>
      <c r="R23" s="16">
        <f t="shared" si="2"/>
        <v>16</v>
      </c>
      <c r="S23" s="16">
        <f t="shared" si="2"/>
        <v>15</v>
      </c>
      <c r="T23" s="16">
        <f>PRODUCT(T21:T22)</f>
        <v>0</v>
      </c>
      <c r="U23" s="16">
        <f t="shared" si="2"/>
        <v>8.5</v>
      </c>
      <c r="V23" s="16">
        <f>PRODUCT(V21:V22)</f>
        <v>50.32</v>
      </c>
      <c r="W23" s="16">
        <f>PRODUCT(W21:W22)</f>
        <v>0</v>
      </c>
      <c r="X23" s="43">
        <f>SUM(C23:W23)</f>
        <v>473.17</v>
      </c>
      <c r="Y23" s="28">
        <f ca="1">X23+'18.01'!Z23</f>
        <v>5729.3799999999992</v>
      </c>
      <c r="Z23" s="68"/>
      <c r="AA23" s="3"/>
      <c r="AB23" s="3"/>
    </row>
    <row r="24" spans="1:28" ht="23.25" customHeight="1"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8" ht="15.75">
      <c r="A25" s="4"/>
      <c r="B25" s="4" t="s">
        <v>26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27</v>
      </c>
      <c r="N25" s="4"/>
      <c r="O25" s="4"/>
      <c r="P25" s="4"/>
      <c r="Q25" s="4"/>
      <c r="R25" s="4"/>
      <c r="S25" s="4"/>
      <c r="T25" s="4"/>
      <c r="U25" s="4"/>
      <c r="V25" s="5"/>
      <c r="W25" s="5"/>
    </row>
    <row r="26" spans="1:28" ht="15.75">
      <c r="A26" s="4"/>
      <c r="I26" s="4"/>
      <c r="J26" s="4"/>
      <c r="K26" s="4"/>
      <c r="L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8" ht="15.75">
      <c r="B27" s="4" t="s">
        <v>28</v>
      </c>
      <c r="C27" s="4" t="s">
        <v>29</v>
      </c>
      <c r="D27" s="4"/>
      <c r="E27" s="4"/>
      <c r="F27" s="4"/>
      <c r="G27" s="4"/>
      <c r="H27" s="4"/>
      <c r="M27" s="4" t="s">
        <v>30</v>
      </c>
      <c r="P27" t="s">
        <v>31</v>
      </c>
      <c r="Q27" t="s">
        <v>74</v>
      </c>
    </row>
  </sheetData>
  <phoneticPr fontId="10" type="noConversion"/>
  <pageMargins left="0.70866141732283472" right="0.31496062992125984" top="0.74803149606299213" bottom="0.55118110236220474" header="0.31496062992125984" footer="2.4803149606299213"/>
  <pageSetup paperSize="9" scale="70" fitToHeight="0" orientation="landscape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"/>
  <dimension ref="A1:AH30"/>
  <sheetViews>
    <sheetView zoomScale="80" zoomScaleNormal="80" workbookViewId="0">
      <selection activeCell="C2" sqref="C2:U15"/>
    </sheetView>
  </sheetViews>
  <sheetFormatPr defaultRowHeight="15"/>
  <cols>
    <col min="1" max="1" width="15.5703125" customWidth="1"/>
    <col min="2" max="2" width="22.28515625" customWidth="1"/>
    <col min="3" max="3" width="7.42578125" customWidth="1"/>
    <col min="4" max="4" width="8" customWidth="1"/>
    <col min="5" max="5" width="7.42578125" customWidth="1"/>
    <col min="6" max="6" width="7.85546875" customWidth="1"/>
    <col min="7" max="7" width="8" customWidth="1"/>
    <col min="8" max="8" width="7.7109375" hidden="1" customWidth="1"/>
    <col min="9" max="11" width="7.85546875" customWidth="1"/>
    <col min="12" max="12" width="8.85546875" customWidth="1"/>
    <col min="13" max="13" width="8.7109375" customWidth="1"/>
    <col min="14" max="14" width="7.28515625" customWidth="1"/>
    <col min="15" max="15" width="7.5703125" customWidth="1"/>
    <col min="16" max="16" width="6.5703125" customWidth="1"/>
    <col min="17" max="17" width="8.5703125" customWidth="1"/>
    <col min="18" max="19" width="7" customWidth="1"/>
    <col min="20" max="20" width="7" hidden="1" customWidth="1"/>
    <col min="21" max="21" width="8.42578125" customWidth="1"/>
    <col min="22" max="23" width="11.5703125" customWidth="1"/>
    <col min="24" max="24" width="10.42578125" customWidth="1"/>
    <col min="25" max="25" width="9.28515625" customWidth="1"/>
    <col min="26" max="26" width="10.140625" customWidth="1"/>
    <col min="27" max="27" width="10.5703125" customWidth="1"/>
    <col min="28" max="30" width="5.7109375" customWidth="1"/>
  </cols>
  <sheetData>
    <row r="1" spans="1:34" ht="124.5" customHeight="1">
      <c r="A1" s="20" t="s">
        <v>248</v>
      </c>
      <c r="B1" s="10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41</v>
      </c>
      <c r="H1" s="11" t="s">
        <v>10</v>
      </c>
      <c r="I1" s="11" t="s">
        <v>34</v>
      </c>
      <c r="J1" s="11" t="s">
        <v>32</v>
      </c>
      <c r="K1" s="11" t="s">
        <v>40</v>
      </c>
      <c r="L1" s="11" t="s">
        <v>87</v>
      </c>
      <c r="M1" s="11" t="s">
        <v>33</v>
      </c>
      <c r="N1" s="11" t="s">
        <v>56</v>
      </c>
      <c r="O1" s="12" t="s">
        <v>9</v>
      </c>
      <c r="P1" s="11" t="s">
        <v>126</v>
      </c>
      <c r="Q1" s="11" t="s">
        <v>11</v>
      </c>
      <c r="R1" s="11" t="s">
        <v>203</v>
      </c>
      <c r="S1" s="11" t="s">
        <v>12</v>
      </c>
      <c r="T1" s="11" t="s">
        <v>13</v>
      </c>
      <c r="U1" s="11" t="s">
        <v>39</v>
      </c>
      <c r="V1" s="13"/>
      <c r="W1" s="6"/>
      <c r="X1" s="19"/>
      <c r="Y1" s="7"/>
      <c r="Z1" s="6"/>
      <c r="AA1" s="8"/>
      <c r="AB1" s="1"/>
      <c r="AD1" s="1"/>
      <c r="AE1" s="1"/>
      <c r="AF1" s="2"/>
      <c r="AG1" s="1"/>
      <c r="AH1" s="1"/>
    </row>
    <row r="2" spans="1:34" ht="18.75">
      <c r="A2" s="14"/>
      <c r="B2" s="14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9"/>
      <c r="W2" s="3"/>
      <c r="X2" s="3"/>
      <c r="Y2" s="3"/>
      <c r="Z2" s="3"/>
      <c r="AA2" s="3"/>
    </row>
    <row r="3" spans="1:34" ht="15.75" customHeight="1">
      <c r="A3" s="34"/>
      <c r="B3" s="9" t="s">
        <v>62</v>
      </c>
      <c r="C3" s="15">
        <v>0.15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9"/>
      <c r="W3" s="3"/>
      <c r="X3" s="3"/>
      <c r="Y3" s="3"/>
      <c r="Z3" s="3"/>
      <c r="AA3" s="3"/>
    </row>
    <row r="4" spans="1:34" ht="15.75" customHeight="1">
      <c r="A4" s="35"/>
      <c r="B4" s="9" t="s">
        <v>83</v>
      </c>
      <c r="C4" s="15"/>
      <c r="D4" s="15"/>
      <c r="E4" s="15"/>
      <c r="F4" s="15">
        <v>0.5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>
        <v>0.05</v>
      </c>
      <c r="T4" s="15"/>
      <c r="U4" s="15"/>
      <c r="V4" s="9"/>
      <c r="W4" s="3"/>
      <c r="X4" s="3"/>
      <c r="Y4" s="3"/>
      <c r="Z4" s="3"/>
      <c r="AA4" s="3"/>
    </row>
    <row r="5" spans="1:34" ht="15.75" customHeight="1">
      <c r="A5" s="37" t="s">
        <v>16</v>
      </c>
      <c r="B5" s="9" t="s">
        <v>18</v>
      </c>
      <c r="C5" s="15"/>
      <c r="D5" s="15"/>
      <c r="E5" s="15">
        <v>0.05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9"/>
      <c r="W5" s="3"/>
      <c r="X5" s="3"/>
      <c r="Y5" s="3"/>
      <c r="Z5" s="3"/>
      <c r="AA5" s="3"/>
    </row>
    <row r="6" spans="1:34" ht="15.75" customHeight="1">
      <c r="A6" s="35"/>
      <c r="B6" s="9" t="s">
        <v>59</v>
      </c>
      <c r="C6" s="15"/>
      <c r="D6" s="15"/>
      <c r="E6" s="15">
        <v>0.05</v>
      </c>
      <c r="F6" s="15"/>
      <c r="G6" s="15"/>
      <c r="H6" s="15"/>
      <c r="I6" s="15"/>
      <c r="J6" s="15"/>
      <c r="K6" s="15"/>
      <c r="L6" s="15">
        <v>0.01</v>
      </c>
      <c r="M6" s="15"/>
      <c r="N6" s="15"/>
      <c r="O6" s="15"/>
      <c r="P6" s="15"/>
      <c r="Q6" s="15"/>
      <c r="R6" s="15"/>
      <c r="S6" s="15"/>
      <c r="T6" s="15"/>
      <c r="U6" s="15"/>
      <c r="V6" s="9"/>
      <c r="W6" s="3"/>
      <c r="X6" s="3"/>
      <c r="Y6" s="3"/>
      <c r="Z6" s="3"/>
      <c r="AA6" s="3"/>
    </row>
    <row r="7" spans="1:34" ht="15.75" customHeight="1" thickBot="1">
      <c r="A7" s="35"/>
      <c r="B7" s="9" t="s">
        <v>2</v>
      </c>
      <c r="C7" s="49"/>
      <c r="D7" s="49">
        <v>0.5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9"/>
      <c r="W7" s="3"/>
      <c r="X7" s="3"/>
      <c r="Y7" s="3"/>
      <c r="Z7" s="3"/>
      <c r="AA7" s="3"/>
    </row>
    <row r="8" spans="1:34" ht="15.75" customHeight="1">
      <c r="A8" s="34"/>
      <c r="B8" s="21" t="s">
        <v>134</v>
      </c>
      <c r="C8" s="47"/>
      <c r="D8" s="47"/>
      <c r="E8" s="47"/>
      <c r="F8" s="47"/>
      <c r="G8" s="47">
        <v>0.11</v>
      </c>
      <c r="H8" s="47"/>
      <c r="I8" s="47"/>
      <c r="J8" s="47"/>
      <c r="K8" s="47"/>
      <c r="L8" s="47"/>
      <c r="M8" s="47">
        <v>7.0000000000000007E-2</v>
      </c>
      <c r="N8" s="47"/>
      <c r="O8" s="47">
        <v>0.08</v>
      </c>
      <c r="P8" s="47">
        <v>0.05</v>
      </c>
      <c r="Q8" s="47">
        <v>0.4</v>
      </c>
      <c r="R8" s="47"/>
      <c r="S8" s="47"/>
      <c r="T8" s="47"/>
      <c r="U8" s="47"/>
      <c r="V8" s="9"/>
      <c r="W8" s="3"/>
      <c r="X8" s="3"/>
      <c r="Y8" s="3"/>
      <c r="Z8" s="3"/>
      <c r="AA8" s="3"/>
    </row>
    <row r="9" spans="1:34" ht="15.75" customHeight="1">
      <c r="A9" s="35"/>
      <c r="B9" s="21" t="s">
        <v>2</v>
      </c>
      <c r="C9" s="15"/>
      <c r="D9" s="15">
        <v>0.5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9"/>
      <c r="W9" s="3"/>
      <c r="X9" s="3"/>
      <c r="Y9" s="3"/>
      <c r="Z9" s="3"/>
      <c r="AA9" s="3"/>
    </row>
    <row r="10" spans="1:34" ht="18.75" customHeight="1">
      <c r="A10" s="35"/>
      <c r="B10" s="22" t="s">
        <v>184</v>
      </c>
      <c r="C10" s="15"/>
      <c r="D10" s="15"/>
      <c r="E10" s="15"/>
      <c r="F10" s="15"/>
      <c r="G10" s="15"/>
      <c r="H10" s="15"/>
      <c r="I10" s="15"/>
      <c r="J10" s="15">
        <v>0.05</v>
      </c>
      <c r="K10" s="15"/>
      <c r="L10" s="15"/>
      <c r="M10" s="15"/>
      <c r="N10" s="15">
        <v>2</v>
      </c>
      <c r="O10" s="15"/>
      <c r="P10" s="15"/>
      <c r="Q10" s="15"/>
      <c r="R10" s="15"/>
      <c r="S10" s="15"/>
      <c r="T10" s="15"/>
      <c r="U10" s="15"/>
      <c r="V10" s="9"/>
      <c r="W10" s="3"/>
      <c r="X10" s="3"/>
      <c r="Z10" s="3"/>
      <c r="AA10" s="3"/>
    </row>
    <row r="11" spans="1:34" ht="17.25" customHeight="1">
      <c r="A11" s="37" t="s">
        <v>19</v>
      </c>
      <c r="B11" s="21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9"/>
      <c r="W11" s="3"/>
      <c r="X11" s="3"/>
      <c r="Y11" s="3"/>
      <c r="Z11" s="3"/>
      <c r="AA11" s="3"/>
    </row>
    <row r="12" spans="1:34" ht="16.5" customHeight="1">
      <c r="A12" s="35"/>
      <c r="B12" s="21" t="s">
        <v>76</v>
      </c>
      <c r="C12" s="15"/>
      <c r="D12" s="15"/>
      <c r="E12" s="15">
        <v>0.05</v>
      </c>
      <c r="F12" s="15"/>
      <c r="G12" s="15"/>
      <c r="H12" s="15"/>
      <c r="I12" s="15">
        <v>0.3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9"/>
      <c r="W12" s="3"/>
      <c r="X12" s="3"/>
      <c r="Y12" s="3"/>
      <c r="Z12" s="3"/>
      <c r="AA12" s="3"/>
    </row>
    <row r="13" spans="1:34" ht="15.75" customHeight="1">
      <c r="A13" s="35"/>
      <c r="B13" s="2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9"/>
      <c r="W13" s="3"/>
      <c r="X13" s="3"/>
      <c r="Y13" s="3"/>
      <c r="Z13" s="3"/>
      <c r="AA13" s="3"/>
    </row>
    <row r="14" spans="1:34" ht="15.75" customHeight="1">
      <c r="A14" s="35"/>
      <c r="B14" s="2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9"/>
      <c r="W14" s="3"/>
      <c r="X14" s="3"/>
      <c r="Y14" s="3"/>
      <c r="Z14" s="3"/>
      <c r="AA14" s="3"/>
    </row>
    <row r="15" spans="1:34" ht="14.25" customHeight="1" thickBot="1">
      <c r="A15" s="31"/>
      <c r="B15" s="21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9"/>
      <c r="W15" s="3"/>
      <c r="X15" s="3"/>
      <c r="Z15" s="3"/>
      <c r="AA15" s="3"/>
    </row>
    <row r="16" spans="1:34" ht="18" customHeight="1">
      <c r="A16" s="40" t="s">
        <v>20</v>
      </c>
      <c r="B16" s="9" t="s">
        <v>40</v>
      </c>
      <c r="C16" s="47"/>
      <c r="D16" s="47"/>
      <c r="E16" s="47"/>
      <c r="F16" s="47"/>
      <c r="G16" s="47"/>
      <c r="H16" s="47"/>
      <c r="I16" s="47"/>
      <c r="J16" s="47"/>
      <c r="K16" s="47">
        <v>0.2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9"/>
      <c r="W16" s="3"/>
      <c r="X16" s="3"/>
      <c r="Y16" s="3"/>
      <c r="Z16" s="3"/>
      <c r="AA16" s="3"/>
    </row>
    <row r="17" spans="1:27" ht="20.25" customHeight="1">
      <c r="A17" s="32"/>
      <c r="B17" s="9" t="s">
        <v>39</v>
      </c>
      <c r="C17" s="15"/>
      <c r="D17" s="15"/>
      <c r="E17" s="15">
        <v>0.05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0.1</v>
      </c>
      <c r="V17" s="9"/>
      <c r="W17" s="3"/>
      <c r="X17" s="3"/>
      <c r="Y17" s="3"/>
      <c r="Z17" s="3"/>
      <c r="AA17" s="3"/>
    </row>
    <row r="18" spans="1:27" ht="21" customHeight="1">
      <c r="A18" s="32"/>
      <c r="B18" s="21" t="s">
        <v>203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>
        <v>0.33</v>
      </c>
      <c r="S18" s="15"/>
      <c r="T18" s="15"/>
      <c r="U18" s="15"/>
      <c r="V18" s="9"/>
      <c r="W18" s="3"/>
      <c r="X18" s="3"/>
      <c r="Y18" s="3"/>
      <c r="Z18" s="3"/>
      <c r="AA18" s="3"/>
    </row>
    <row r="19" spans="1:27" ht="21" customHeight="1">
      <c r="A19" s="32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9"/>
      <c r="W19" s="3"/>
      <c r="X19" s="3"/>
      <c r="Y19" s="3"/>
      <c r="Z19" s="3"/>
      <c r="AA19" s="3"/>
    </row>
    <row r="20" spans="1:27" ht="18.75">
      <c r="A20" s="33" t="s">
        <v>21</v>
      </c>
      <c r="B20" s="33"/>
      <c r="C20" s="15">
        <f>C22/C21</f>
        <v>7.4999999999999997E-2</v>
      </c>
      <c r="D20" s="15">
        <f t="shared" ref="D20:U20" si="0">D22/D21</f>
        <v>0.5</v>
      </c>
      <c r="E20" s="15">
        <f t="shared" si="0"/>
        <v>0.1</v>
      </c>
      <c r="F20" s="15">
        <f t="shared" si="0"/>
        <v>0.25</v>
      </c>
      <c r="G20" s="15">
        <f t="shared" si="0"/>
        <v>5.5E-2</v>
      </c>
      <c r="H20" s="15">
        <f>H22/H21</f>
        <v>0</v>
      </c>
      <c r="I20" s="15">
        <f t="shared" si="0"/>
        <v>0.15</v>
      </c>
      <c r="J20" s="15">
        <f t="shared" si="0"/>
        <v>2.5000000000000001E-2</v>
      </c>
      <c r="K20" s="15">
        <f t="shared" si="0"/>
        <v>0.1</v>
      </c>
      <c r="L20" s="15">
        <f t="shared" si="0"/>
        <v>5.0000000000000001E-3</v>
      </c>
      <c r="M20" s="15">
        <f t="shared" si="0"/>
        <v>3.5000000000000003E-2</v>
      </c>
      <c r="N20" s="15">
        <f t="shared" si="0"/>
        <v>1</v>
      </c>
      <c r="O20" s="15">
        <f t="shared" si="0"/>
        <v>0.04</v>
      </c>
      <c r="P20" s="15">
        <f t="shared" si="0"/>
        <v>2.5000000000000001E-2</v>
      </c>
      <c r="Q20" s="15">
        <f t="shared" si="0"/>
        <v>0.2</v>
      </c>
      <c r="R20" s="15">
        <f t="shared" si="0"/>
        <v>0.16500000000000001</v>
      </c>
      <c r="S20" s="15">
        <f t="shared" si="0"/>
        <v>2.5000000000000001E-2</v>
      </c>
      <c r="T20" s="15">
        <f t="shared" si="0"/>
        <v>0</v>
      </c>
      <c r="U20" s="15">
        <f t="shared" si="0"/>
        <v>0.05</v>
      </c>
      <c r="V20" s="9"/>
      <c r="W20" s="3"/>
      <c r="X20" s="3"/>
      <c r="Y20" s="3"/>
      <c r="Z20" s="3"/>
      <c r="AA20" s="3"/>
    </row>
    <row r="21" spans="1:27" ht="15.75">
      <c r="A21" s="30" t="s">
        <v>22</v>
      </c>
      <c r="B21" s="30"/>
      <c r="C21" s="17">
        <v>2</v>
      </c>
      <c r="D21" s="17">
        <v>2</v>
      </c>
      <c r="E21" s="17">
        <v>2</v>
      </c>
      <c r="F21" s="17">
        <v>2</v>
      </c>
      <c r="G21" s="17">
        <v>2</v>
      </c>
      <c r="H21" s="17">
        <v>6</v>
      </c>
      <c r="I21" s="17">
        <v>2</v>
      </c>
      <c r="J21" s="17">
        <v>2</v>
      </c>
      <c r="K21" s="17">
        <v>2</v>
      </c>
      <c r="L21" s="17">
        <v>2</v>
      </c>
      <c r="M21" s="17">
        <v>2</v>
      </c>
      <c r="N21" s="17">
        <v>2</v>
      </c>
      <c r="O21" s="17">
        <v>2</v>
      </c>
      <c r="P21" s="17">
        <v>2</v>
      </c>
      <c r="Q21" s="17">
        <v>2</v>
      </c>
      <c r="R21" s="17">
        <v>2</v>
      </c>
      <c r="S21" s="17">
        <v>2</v>
      </c>
      <c r="T21" s="17">
        <v>7</v>
      </c>
      <c r="U21" s="17">
        <v>2</v>
      </c>
      <c r="V21" s="9"/>
      <c r="W21" s="3"/>
      <c r="X21" s="3"/>
      <c r="Y21" s="3"/>
      <c r="Z21" s="3"/>
      <c r="AA21" s="3"/>
    </row>
    <row r="22" spans="1:27" ht="16.5" customHeight="1">
      <c r="A22" s="214" t="s">
        <v>23</v>
      </c>
      <c r="B22" s="215"/>
      <c r="C22" s="15">
        <f t="shared" ref="C22:U22" si="1">C3+C4+C5+C6+C7+C8+C9+C10+C11+C12+C13+C14+C15+C16+C17+C18</f>
        <v>0.15</v>
      </c>
      <c r="D22" s="15">
        <f t="shared" si="1"/>
        <v>1</v>
      </c>
      <c r="E22" s="15">
        <f t="shared" si="1"/>
        <v>0.2</v>
      </c>
      <c r="F22" s="15">
        <f t="shared" si="1"/>
        <v>0.5</v>
      </c>
      <c r="G22" s="15">
        <f t="shared" si="1"/>
        <v>0.11</v>
      </c>
      <c r="H22" s="15">
        <f>H3+H4+H5+H6+H7+H8+H9+H10+H11+H12+H13+H14+H15+H16+H17+H18+H19</f>
        <v>0</v>
      </c>
      <c r="I22" s="15">
        <f t="shared" si="1"/>
        <v>0.3</v>
      </c>
      <c r="J22" s="15">
        <f t="shared" si="1"/>
        <v>0.05</v>
      </c>
      <c r="K22" s="15">
        <f t="shared" si="1"/>
        <v>0.2</v>
      </c>
      <c r="L22" s="15">
        <f t="shared" si="1"/>
        <v>0.01</v>
      </c>
      <c r="M22" s="15">
        <f t="shared" si="1"/>
        <v>7.0000000000000007E-2</v>
      </c>
      <c r="N22" s="15">
        <f t="shared" si="1"/>
        <v>2</v>
      </c>
      <c r="O22" s="15">
        <f t="shared" si="1"/>
        <v>0.08</v>
      </c>
      <c r="P22" s="15">
        <f t="shared" si="1"/>
        <v>0.05</v>
      </c>
      <c r="Q22" s="15">
        <f t="shared" si="1"/>
        <v>0.4</v>
      </c>
      <c r="R22" s="15">
        <f t="shared" si="1"/>
        <v>0.33</v>
      </c>
      <c r="S22" s="15">
        <f t="shared" si="1"/>
        <v>0.05</v>
      </c>
      <c r="T22" s="15">
        <f t="shared" si="1"/>
        <v>0</v>
      </c>
      <c r="U22" s="15">
        <f t="shared" si="1"/>
        <v>0.1</v>
      </c>
      <c r="V22" s="9"/>
      <c r="W22" s="3"/>
      <c r="X22" s="3"/>
      <c r="Y22" s="3"/>
      <c r="Z22" s="3"/>
      <c r="AA22" s="3"/>
    </row>
    <row r="23" spans="1:27" ht="18.75">
      <c r="A23" s="30" t="s">
        <v>24</v>
      </c>
      <c r="B23" s="30"/>
      <c r="C23" s="15">
        <v>65</v>
      </c>
      <c r="D23" s="46">
        <v>25</v>
      </c>
      <c r="E23" s="27">
        <v>55</v>
      </c>
      <c r="F23" s="15">
        <v>60</v>
      </c>
      <c r="G23" s="15">
        <v>405</v>
      </c>
      <c r="H23" s="15">
        <v>575</v>
      </c>
      <c r="I23" s="27">
        <v>69</v>
      </c>
      <c r="J23" s="27">
        <v>222</v>
      </c>
      <c r="K23" s="15">
        <v>105</v>
      </c>
      <c r="L23" s="15">
        <v>800</v>
      </c>
      <c r="M23" s="15">
        <v>43</v>
      </c>
      <c r="N23" s="15">
        <v>8</v>
      </c>
      <c r="O23" s="15">
        <v>38</v>
      </c>
      <c r="P23" s="15">
        <v>170</v>
      </c>
      <c r="Q23" s="15">
        <v>44</v>
      </c>
      <c r="R23" s="15">
        <v>105</v>
      </c>
      <c r="S23" s="15">
        <v>425</v>
      </c>
      <c r="T23" s="15">
        <v>112</v>
      </c>
      <c r="U23" s="15">
        <v>150</v>
      </c>
      <c r="V23" s="9"/>
      <c r="W23" s="3"/>
      <c r="X23" s="3"/>
      <c r="Y23" s="3"/>
      <c r="Z23" s="3"/>
      <c r="AA23" s="3"/>
    </row>
    <row r="24" spans="1:27" ht="18.75">
      <c r="A24" s="30" t="s">
        <v>25</v>
      </c>
      <c r="B24" s="30"/>
      <c r="C24" s="16">
        <f t="shared" ref="C24:U24" si="2">PRODUCT(C22:C23)</f>
        <v>9.75</v>
      </c>
      <c r="D24" s="16">
        <f t="shared" si="2"/>
        <v>25</v>
      </c>
      <c r="E24" s="16">
        <f t="shared" si="2"/>
        <v>11</v>
      </c>
      <c r="F24" s="16">
        <f t="shared" si="2"/>
        <v>30</v>
      </c>
      <c r="G24" s="16">
        <f t="shared" si="2"/>
        <v>44.55</v>
      </c>
      <c r="H24" s="16">
        <f t="shared" si="2"/>
        <v>0</v>
      </c>
      <c r="I24" s="16">
        <f t="shared" si="2"/>
        <v>20.7</v>
      </c>
      <c r="J24" s="16">
        <f t="shared" si="2"/>
        <v>11.100000000000001</v>
      </c>
      <c r="K24" s="16">
        <f t="shared" si="2"/>
        <v>21</v>
      </c>
      <c r="L24" s="16">
        <f t="shared" si="2"/>
        <v>8</v>
      </c>
      <c r="M24" s="16">
        <f t="shared" si="2"/>
        <v>3.0100000000000002</v>
      </c>
      <c r="N24" s="16">
        <f t="shared" si="2"/>
        <v>16</v>
      </c>
      <c r="O24" s="16">
        <f t="shared" si="2"/>
        <v>3.04</v>
      </c>
      <c r="P24" s="16">
        <f t="shared" si="2"/>
        <v>8.5</v>
      </c>
      <c r="Q24" s="16">
        <f t="shared" si="2"/>
        <v>17.600000000000001</v>
      </c>
      <c r="R24" s="16">
        <f t="shared" si="2"/>
        <v>34.65</v>
      </c>
      <c r="S24" s="16">
        <f t="shared" si="2"/>
        <v>21.25</v>
      </c>
      <c r="T24" s="16">
        <f t="shared" si="2"/>
        <v>0</v>
      </c>
      <c r="U24" s="16">
        <f t="shared" si="2"/>
        <v>15</v>
      </c>
      <c r="V24" s="23">
        <f>SUM(C24:U24)</f>
        <v>300.14999999999998</v>
      </c>
      <c r="W24" s="28">
        <f ca="1">V24+'21.01'!Y23</f>
        <v>6029.5299999999988</v>
      </c>
      <c r="X24" s="28"/>
      <c r="Y24" s="3"/>
      <c r="Z24" s="3"/>
      <c r="AA24" s="3"/>
    </row>
    <row r="25" spans="1:27">
      <c r="Q25" s="3"/>
      <c r="R25" s="3"/>
      <c r="S25" s="3"/>
      <c r="T25" s="3"/>
      <c r="U25" s="3"/>
      <c r="V25" s="3"/>
      <c r="W25" s="3"/>
    </row>
    <row r="26" spans="1:27" ht="15.75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27</v>
      </c>
      <c r="O26" s="4"/>
      <c r="P26" s="4"/>
      <c r="Q26" s="4"/>
      <c r="R26" s="4"/>
      <c r="S26" s="4"/>
      <c r="T26" s="4"/>
      <c r="U26" s="4"/>
    </row>
    <row r="27" spans="1:27" ht="15.75">
      <c r="G27" s="4"/>
      <c r="H27" s="4"/>
      <c r="I27" s="4"/>
      <c r="J27" s="4"/>
      <c r="K27" s="4"/>
      <c r="L27" s="4"/>
      <c r="M27" s="4"/>
      <c r="O27" s="4"/>
      <c r="P27" s="4"/>
      <c r="Q27" s="4"/>
      <c r="R27" s="4"/>
      <c r="S27" s="4"/>
      <c r="T27" s="4"/>
      <c r="U27" s="4"/>
    </row>
    <row r="28" spans="1:27" ht="15.75">
      <c r="B28" s="4" t="s">
        <v>28</v>
      </c>
      <c r="C28" s="4" t="s">
        <v>29</v>
      </c>
      <c r="D28" s="4"/>
      <c r="E28" s="4"/>
      <c r="F28" s="4"/>
      <c r="N28" s="4" t="s">
        <v>30</v>
      </c>
      <c r="Q28" t="s">
        <v>31</v>
      </c>
      <c r="S28" t="s">
        <v>82</v>
      </c>
    </row>
    <row r="30" spans="1:27" ht="15.75">
      <c r="B30" s="4"/>
    </row>
  </sheetData>
  <mergeCells count="1">
    <mergeCell ref="A22:B22"/>
  </mergeCells>
  <phoneticPr fontId="10" type="noConversion"/>
  <pageMargins left="0.11811023622047245" right="0" top="0.15748031496062992" bottom="0.15748031496062992" header="0.31496062992125984" footer="0.31496062992125984"/>
  <pageSetup paperSize="9" scale="75" orientation="landscape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10.01</vt:lpstr>
      <vt:lpstr>11.01</vt:lpstr>
      <vt:lpstr>12.01</vt:lpstr>
      <vt:lpstr>13.01</vt:lpstr>
      <vt:lpstr>14.01</vt:lpstr>
      <vt:lpstr>17.01</vt:lpstr>
      <vt:lpstr>18.01</vt:lpstr>
      <vt:lpstr>21.01</vt:lpstr>
      <vt:lpstr>24.01</vt:lpstr>
      <vt:lpstr>02.12</vt:lpstr>
      <vt:lpstr>03.12</vt:lpstr>
      <vt:lpstr>06.12</vt:lpstr>
      <vt:lpstr>07.12</vt:lpstr>
      <vt:lpstr>08.12</vt:lpstr>
      <vt:lpstr>09.12</vt:lpstr>
      <vt:lpstr>23.12</vt:lpstr>
      <vt:lpstr>28.12</vt:lpstr>
      <vt:lpstr>15.11</vt:lpstr>
      <vt:lpstr>18.11</vt:lpstr>
      <vt:lpstr>19.11</vt:lpstr>
      <vt:lpstr>21.10</vt:lpstr>
      <vt:lpstr>накоп.</vt:lpstr>
      <vt:lpstr>29.04</vt:lpstr>
      <vt:lpstr>30.04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Школа-Индира</dc:creator>
  <cp:lastModifiedBy>AHS</cp:lastModifiedBy>
  <cp:lastPrinted>2022-02-06T19:46:36Z</cp:lastPrinted>
  <dcterms:created xsi:type="dcterms:W3CDTF">2013-02-07T09:45:47Z</dcterms:created>
  <dcterms:modified xsi:type="dcterms:W3CDTF">2022-03-02T20:39:35Z</dcterms:modified>
</cp:coreProperties>
</file>